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785" yWindow="-15" windowWidth="10830" windowHeight="10155" tabRatio="741" firstSheet="1" activeTab="1"/>
  </bookViews>
  <sheets>
    <sheet name="Budget 13b" sheetId="64" r:id="rId1"/>
    <sheet name="401K" sheetId="12" r:id="rId2"/>
    <sheet name="List" sheetId="85" r:id="rId3"/>
  </sheets>
  <calcPr calcId="145621"/>
</workbook>
</file>

<file path=xl/calcChain.xml><?xml version="1.0" encoding="utf-8"?>
<calcChain xmlns="http://schemas.openxmlformats.org/spreadsheetml/2006/main">
  <c r="J639" i="12" l="1"/>
  <c r="K639" i="12" s="1"/>
  <c r="I639" i="12"/>
  <c r="H639" i="12"/>
  <c r="H640" i="12" s="1"/>
  <c r="F639" i="12"/>
  <c r="D639" i="12"/>
  <c r="B639" i="12"/>
  <c r="A639" i="12"/>
  <c r="I516" i="12"/>
  <c r="C516" i="12"/>
  <c r="A516" i="12"/>
  <c r="G515" i="12"/>
  <c r="E515" i="12"/>
  <c r="D515" i="12"/>
  <c r="D516" i="12" s="1"/>
  <c r="A515" i="12"/>
  <c r="C515" i="12" s="1"/>
  <c r="K5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J173" i="12"/>
  <c r="J174" i="12"/>
  <c r="J175" i="12"/>
  <c r="J176" i="12"/>
  <c r="J177" i="12"/>
  <c r="J178" i="12"/>
  <c r="J179" i="12"/>
  <c r="J180" i="12"/>
  <c r="J181" i="12"/>
  <c r="J182" i="12"/>
  <c r="J183" i="12"/>
  <c r="J184" i="12"/>
  <c r="J185" i="12"/>
  <c r="J186" i="12"/>
  <c r="J187" i="12"/>
  <c r="J188" i="12"/>
  <c r="J189" i="12"/>
  <c r="J190" i="12"/>
  <c r="J191" i="12"/>
  <c r="J192" i="12"/>
  <c r="J193" i="12"/>
  <c r="J194" i="12"/>
  <c r="J195" i="12"/>
  <c r="J196" i="12"/>
  <c r="J197" i="12"/>
  <c r="J198" i="12"/>
  <c r="J199" i="12"/>
  <c r="J200" i="12"/>
  <c r="J201" i="12"/>
  <c r="J202" i="12"/>
  <c r="J203" i="12"/>
  <c r="J204" i="12"/>
  <c r="J205" i="12"/>
  <c r="J206" i="12"/>
  <c r="J207" i="12"/>
  <c r="J208" i="12"/>
  <c r="J209" i="12"/>
  <c r="J210" i="12"/>
  <c r="J211" i="12"/>
  <c r="J212" i="12"/>
  <c r="J213" i="12"/>
  <c r="J214" i="12"/>
  <c r="J215" i="12"/>
  <c r="J216" i="12"/>
  <c r="J217" i="12"/>
  <c r="J218" i="12"/>
  <c r="J219" i="12"/>
  <c r="J220" i="12"/>
  <c r="J221" i="12"/>
  <c r="J222" i="12"/>
  <c r="J223" i="12"/>
  <c r="J224" i="12"/>
  <c r="J225" i="12"/>
  <c r="J226" i="12"/>
  <c r="J227" i="12"/>
  <c r="J228" i="12"/>
  <c r="J229" i="12"/>
  <c r="J230" i="12"/>
  <c r="J231" i="12"/>
  <c r="J232" i="12"/>
  <c r="J233" i="12"/>
  <c r="J234" i="12"/>
  <c r="J235" i="12"/>
  <c r="J236" i="12"/>
  <c r="J237" i="12"/>
  <c r="J238" i="12"/>
  <c r="J239" i="12"/>
  <c r="J240" i="12"/>
  <c r="J241" i="12"/>
  <c r="J242" i="12"/>
  <c r="J243" i="12"/>
  <c r="J244" i="12"/>
  <c r="J245" i="12"/>
  <c r="J246" i="12"/>
  <c r="J247" i="12"/>
  <c r="J248" i="12"/>
  <c r="J249" i="12"/>
  <c r="J250" i="12"/>
  <c r="J251" i="12"/>
  <c r="J252" i="12"/>
  <c r="J253" i="12"/>
  <c r="J254" i="12"/>
  <c r="J255" i="12"/>
  <c r="J256" i="12"/>
  <c r="J257" i="12"/>
  <c r="J258" i="12"/>
  <c r="J259" i="12"/>
  <c r="J260" i="12"/>
  <c r="J261" i="12"/>
  <c r="J262" i="12"/>
  <c r="J263" i="12"/>
  <c r="J264" i="12"/>
  <c r="J265" i="12"/>
  <c r="J266" i="12"/>
  <c r="J267" i="12"/>
  <c r="J268" i="12"/>
  <c r="J269" i="12"/>
  <c r="J270" i="12"/>
  <c r="J271" i="12"/>
  <c r="J272" i="12"/>
  <c r="J273" i="12"/>
  <c r="J274" i="12"/>
  <c r="J275" i="12"/>
  <c r="J276" i="12"/>
  <c r="J277" i="12"/>
  <c r="J278" i="12"/>
  <c r="J279" i="12"/>
  <c r="J280" i="12"/>
  <c r="J281" i="12"/>
  <c r="J282" i="12"/>
  <c r="J283" i="12"/>
  <c r="J284" i="12"/>
  <c r="J285" i="12"/>
  <c r="J286" i="12"/>
  <c r="J287" i="12"/>
  <c r="J288" i="12"/>
  <c r="J289" i="12"/>
  <c r="J290" i="12"/>
  <c r="J291" i="12"/>
  <c r="J292" i="12"/>
  <c r="J293" i="12"/>
  <c r="J294" i="12"/>
  <c r="J295" i="12"/>
  <c r="J296" i="12"/>
  <c r="J297" i="12"/>
  <c r="J298" i="12"/>
  <c r="J299" i="12"/>
  <c r="J300" i="12"/>
  <c r="J301" i="12"/>
  <c r="J302" i="12"/>
  <c r="J303" i="12"/>
  <c r="J304" i="12"/>
  <c r="J305" i="12"/>
  <c r="J306" i="12"/>
  <c r="J307" i="12"/>
  <c r="J308" i="12"/>
  <c r="J309" i="12"/>
  <c r="J310" i="12"/>
  <c r="J311" i="12"/>
  <c r="J312" i="12"/>
  <c r="J313" i="12"/>
  <c r="J314" i="12"/>
  <c r="J315" i="12"/>
  <c r="J316" i="12"/>
  <c r="J317" i="12"/>
  <c r="J318" i="12"/>
  <c r="J319" i="12"/>
  <c r="J320" i="12"/>
  <c r="J321" i="12"/>
  <c r="J322" i="12"/>
  <c r="J323" i="12"/>
  <c r="J324" i="12"/>
  <c r="J325" i="12"/>
  <c r="J326" i="12"/>
  <c r="J327" i="12"/>
  <c r="J328" i="12"/>
  <c r="J329" i="12"/>
  <c r="J330" i="12"/>
  <c r="J331" i="12"/>
  <c r="J332" i="12"/>
  <c r="J333" i="12"/>
  <c r="J334" i="12"/>
  <c r="J335" i="12"/>
  <c r="J336" i="12"/>
  <c r="J337" i="12"/>
  <c r="J338" i="12"/>
  <c r="J339" i="12"/>
  <c r="J340" i="12"/>
  <c r="J341" i="12"/>
  <c r="J342" i="12"/>
  <c r="J343" i="12"/>
  <c r="J344" i="12"/>
  <c r="J345" i="12"/>
  <c r="J346" i="12"/>
  <c r="J347" i="12"/>
  <c r="J348" i="12"/>
  <c r="J349" i="12"/>
  <c r="J350" i="12"/>
  <c r="J351" i="12"/>
  <c r="J352" i="12"/>
  <c r="J353" i="12"/>
  <c r="J354" i="12"/>
  <c r="J355" i="12"/>
  <c r="J356" i="12"/>
  <c r="J357" i="12"/>
  <c r="J358" i="12"/>
  <c r="J359" i="12"/>
  <c r="J360" i="12"/>
  <c r="J361" i="12"/>
  <c r="J362" i="12"/>
  <c r="J363" i="12"/>
  <c r="J364" i="12"/>
  <c r="J365" i="12"/>
  <c r="J366" i="12"/>
  <c r="J367" i="12"/>
  <c r="J368" i="12"/>
  <c r="J369" i="12"/>
  <c r="J370" i="12"/>
  <c r="J371" i="12"/>
  <c r="J372" i="12"/>
  <c r="J373" i="12"/>
  <c r="J374" i="12"/>
  <c r="J375" i="12"/>
  <c r="J376" i="12"/>
  <c r="J377" i="12"/>
  <c r="J378" i="12"/>
  <c r="J379" i="12"/>
  <c r="J380" i="12"/>
  <c r="J381" i="12"/>
  <c r="J382" i="12"/>
  <c r="J383" i="12"/>
  <c r="J384" i="12"/>
  <c r="J385" i="12"/>
  <c r="J386" i="12"/>
  <c r="J387" i="12"/>
  <c r="J388" i="12"/>
  <c r="J389" i="12"/>
  <c r="J390" i="12"/>
  <c r="J391" i="12"/>
  <c r="J392" i="12"/>
  <c r="J393" i="12"/>
  <c r="J394" i="12"/>
  <c r="J395" i="12"/>
  <c r="J396" i="12"/>
  <c r="J397" i="12"/>
  <c r="J398" i="12"/>
  <c r="J399" i="12"/>
  <c r="J400" i="12"/>
  <c r="J401" i="12"/>
  <c r="J402" i="12"/>
  <c r="J403" i="12"/>
  <c r="J404" i="12"/>
  <c r="J405" i="12"/>
  <c r="J406" i="12"/>
  <c r="J407" i="12"/>
  <c r="J408" i="12"/>
  <c r="J409" i="12"/>
  <c r="J410" i="12"/>
  <c r="J411" i="12"/>
  <c r="J412" i="12"/>
  <c r="J413" i="12"/>
  <c r="J414" i="12"/>
  <c r="J415" i="12"/>
  <c r="J416" i="12"/>
  <c r="J417" i="12"/>
  <c r="J418" i="12"/>
  <c r="J419" i="12"/>
  <c r="J420" i="12"/>
  <c r="J421" i="12"/>
  <c r="J422" i="12"/>
  <c r="J423" i="12"/>
  <c r="J424" i="12"/>
  <c r="J425" i="12"/>
  <c r="J426" i="12"/>
  <c r="J427" i="12"/>
  <c r="J428" i="12"/>
  <c r="J429" i="12"/>
  <c r="J430" i="12"/>
  <c r="J431" i="12"/>
  <c r="J432" i="12"/>
  <c r="J433" i="12"/>
  <c r="J434" i="12"/>
  <c r="J435" i="12"/>
  <c r="J436" i="12"/>
  <c r="J437" i="12"/>
  <c r="J438" i="12"/>
  <c r="J439" i="12"/>
  <c r="J440" i="12"/>
  <c r="J441" i="12"/>
  <c r="J442" i="12"/>
  <c r="J443" i="12"/>
  <c r="J444" i="12"/>
  <c r="J445" i="12"/>
  <c r="J446" i="12"/>
  <c r="J447" i="12"/>
  <c r="J448" i="12"/>
  <c r="J449" i="12"/>
  <c r="J450" i="12"/>
  <c r="J451" i="12"/>
  <c r="J452" i="12"/>
  <c r="J453" i="12"/>
  <c r="J454" i="12"/>
  <c r="J455" i="12"/>
  <c r="J456" i="12"/>
  <c r="J457" i="12"/>
  <c r="J458" i="12"/>
  <c r="J459" i="12"/>
  <c r="J460" i="12"/>
  <c r="J461" i="12"/>
  <c r="J462" i="12"/>
  <c r="J463" i="12"/>
  <c r="J464" i="12"/>
  <c r="J465" i="12"/>
  <c r="J466" i="12"/>
  <c r="J467" i="12"/>
  <c r="J468" i="12"/>
  <c r="J469" i="12"/>
  <c r="J470" i="12"/>
  <c r="J471" i="12"/>
  <c r="J472" i="12"/>
  <c r="J473" i="12"/>
  <c r="J474" i="12"/>
  <c r="J475" i="12"/>
  <c r="J476" i="12"/>
  <c r="J477" i="12"/>
  <c r="J478" i="12"/>
  <c r="J479" i="12"/>
  <c r="J480" i="12"/>
  <c r="J481" i="12"/>
  <c r="J482" i="12"/>
  <c r="J483" i="12"/>
  <c r="J484" i="12"/>
  <c r="J485" i="12"/>
  <c r="J486" i="12"/>
  <c r="J487" i="12"/>
  <c r="J488" i="12"/>
  <c r="J489" i="12"/>
  <c r="J490" i="12"/>
  <c r="J491" i="12"/>
  <c r="J492" i="12"/>
  <c r="J493" i="12"/>
  <c r="J494" i="12"/>
  <c r="J495" i="12"/>
  <c r="J496" i="12"/>
  <c r="J497" i="12"/>
  <c r="J498" i="12"/>
  <c r="J499" i="12"/>
  <c r="J500" i="12"/>
  <c r="J501" i="12"/>
  <c r="J502" i="12"/>
  <c r="J503" i="12"/>
  <c r="J504" i="12"/>
  <c r="J505" i="12"/>
  <c r="J506" i="12"/>
  <c r="J507" i="12"/>
  <c r="J508" i="12"/>
  <c r="J509" i="12"/>
  <c r="J510" i="12"/>
  <c r="J511" i="12"/>
  <c r="J512" i="12"/>
  <c r="J513" i="12"/>
  <c r="J514" i="12"/>
  <c r="J10" i="12"/>
  <c r="I514" i="12"/>
  <c r="H515" i="12" s="1"/>
  <c r="I513" i="12"/>
  <c r="I512" i="12"/>
  <c r="I511" i="12"/>
  <c r="I510" i="12"/>
  <c r="I509" i="12"/>
  <c r="I508" i="12"/>
  <c r="I507" i="12"/>
  <c r="I506" i="12"/>
  <c r="I505" i="12"/>
  <c r="I504" i="12"/>
  <c r="I503" i="12"/>
  <c r="I502" i="12"/>
  <c r="I501" i="12"/>
  <c r="I500" i="12"/>
  <c r="I499" i="12"/>
  <c r="I498" i="12"/>
  <c r="I497" i="12"/>
  <c r="I496" i="12"/>
  <c r="I495" i="12"/>
  <c r="I494" i="12"/>
  <c r="I493" i="12"/>
  <c r="I492" i="12"/>
  <c r="I491" i="12"/>
  <c r="I490" i="12"/>
  <c r="I489" i="12"/>
  <c r="I488" i="12"/>
  <c r="I487" i="12"/>
  <c r="I486" i="12"/>
  <c r="I485" i="12"/>
  <c r="I484" i="12"/>
  <c r="I483" i="12"/>
  <c r="I482" i="12"/>
  <c r="I481" i="12"/>
  <c r="I480" i="12"/>
  <c r="I479" i="12"/>
  <c r="I478" i="12"/>
  <c r="I477" i="12"/>
  <c r="I476" i="12"/>
  <c r="I475" i="12"/>
  <c r="I474" i="12"/>
  <c r="I473" i="12"/>
  <c r="I472" i="12"/>
  <c r="I471" i="12"/>
  <c r="I470" i="12"/>
  <c r="I469" i="12"/>
  <c r="I468" i="12"/>
  <c r="I467" i="12"/>
  <c r="I466" i="12"/>
  <c r="I465" i="12"/>
  <c r="I464" i="12"/>
  <c r="I463" i="12"/>
  <c r="I462" i="12"/>
  <c r="I461" i="12"/>
  <c r="I460" i="12"/>
  <c r="I459" i="12"/>
  <c r="I458" i="12"/>
  <c r="I457" i="12"/>
  <c r="I456" i="12"/>
  <c r="I455" i="12"/>
  <c r="I454" i="12"/>
  <c r="I453" i="12"/>
  <c r="I452" i="12"/>
  <c r="I451" i="12"/>
  <c r="I450" i="12"/>
  <c r="I449" i="12"/>
  <c r="I448" i="12"/>
  <c r="I447" i="12"/>
  <c r="I446" i="12"/>
  <c r="I445" i="12"/>
  <c r="I444" i="12"/>
  <c r="I443" i="12"/>
  <c r="I442" i="12"/>
  <c r="I441" i="12"/>
  <c r="I440" i="12"/>
  <c r="I439" i="12"/>
  <c r="I438" i="12"/>
  <c r="I437" i="12"/>
  <c r="I436" i="12"/>
  <c r="I435" i="12"/>
  <c r="I434" i="12"/>
  <c r="I433" i="12"/>
  <c r="I432" i="12"/>
  <c r="I431" i="12"/>
  <c r="I430" i="12"/>
  <c r="I429" i="12"/>
  <c r="I428" i="12"/>
  <c r="I427" i="12"/>
  <c r="I426" i="12"/>
  <c r="I425" i="12"/>
  <c r="I424" i="12"/>
  <c r="I423" i="12"/>
  <c r="I422" i="12"/>
  <c r="I421" i="12"/>
  <c r="I420" i="12"/>
  <c r="I419" i="12"/>
  <c r="I418" i="12"/>
  <c r="I417" i="12"/>
  <c r="I416" i="12"/>
  <c r="I415" i="12"/>
  <c r="I414" i="12"/>
  <c r="I413" i="12"/>
  <c r="I412" i="12"/>
  <c r="I411" i="12"/>
  <c r="I410" i="12"/>
  <c r="I409" i="12"/>
  <c r="I408" i="12"/>
  <c r="I407" i="12"/>
  <c r="I406" i="12"/>
  <c r="I405" i="12"/>
  <c r="I404" i="12"/>
  <c r="I403" i="12"/>
  <c r="I402" i="12"/>
  <c r="I401" i="12"/>
  <c r="I400" i="12"/>
  <c r="I399" i="12"/>
  <c r="I398" i="12"/>
  <c r="I397" i="12"/>
  <c r="I396" i="12"/>
  <c r="I395" i="12"/>
  <c r="I394" i="12"/>
  <c r="I393" i="12"/>
  <c r="I392" i="12"/>
  <c r="I391" i="12"/>
  <c r="I390" i="12"/>
  <c r="I389" i="12"/>
  <c r="I388" i="12"/>
  <c r="I387" i="12"/>
  <c r="I386" i="12"/>
  <c r="I385" i="12"/>
  <c r="I384" i="12"/>
  <c r="I383" i="12"/>
  <c r="I382" i="12"/>
  <c r="I381" i="12"/>
  <c r="I380" i="12"/>
  <c r="I379" i="12"/>
  <c r="I378" i="12"/>
  <c r="I377" i="12"/>
  <c r="I376" i="12"/>
  <c r="I375" i="12"/>
  <c r="I374" i="12"/>
  <c r="I373" i="12"/>
  <c r="I372" i="12"/>
  <c r="I371" i="12"/>
  <c r="I370" i="12"/>
  <c r="I369" i="12"/>
  <c r="I368" i="12"/>
  <c r="I367" i="12"/>
  <c r="I366" i="12"/>
  <c r="I365" i="12"/>
  <c r="I364" i="12"/>
  <c r="I363" i="12"/>
  <c r="I362" i="12"/>
  <c r="I361" i="12"/>
  <c r="I360" i="12"/>
  <c r="I359" i="12"/>
  <c r="I358" i="12"/>
  <c r="I357" i="12"/>
  <c r="I356" i="12"/>
  <c r="I355" i="12"/>
  <c r="I354" i="12"/>
  <c r="I353" i="12"/>
  <c r="I352" i="12"/>
  <c r="I351" i="12"/>
  <c r="I350" i="12"/>
  <c r="I349" i="12"/>
  <c r="I348" i="12"/>
  <c r="I347" i="12"/>
  <c r="I346" i="12"/>
  <c r="I345" i="12"/>
  <c r="I344" i="12"/>
  <c r="I343" i="12"/>
  <c r="I342" i="12"/>
  <c r="I341" i="12"/>
  <c r="I340" i="12"/>
  <c r="I339" i="12"/>
  <c r="I338" i="12"/>
  <c r="I337" i="12"/>
  <c r="I336" i="12"/>
  <c r="I335" i="12"/>
  <c r="I334" i="12"/>
  <c r="I333" i="12"/>
  <c r="I332" i="12"/>
  <c r="I331" i="12"/>
  <c r="I330" i="12"/>
  <c r="I329" i="12"/>
  <c r="I328" i="12"/>
  <c r="I327" i="12"/>
  <c r="I326" i="12"/>
  <c r="I325" i="12"/>
  <c r="I324" i="12"/>
  <c r="I323" i="12"/>
  <c r="I322" i="12"/>
  <c r="I321" i="12"/>
  <c r="I320" i="12"/>
  <c r="I319" i="12"/>
  <c r="I318" i="12"/>
  <c r="I317" i="12"/>
  <c r="I316" i="12"/>
  <c r="I315" i="12"/>
  <c r="I314" i="12"/>
  <c r="I313" i="12"/>
  <c r="I312" i="12"/>
  <c r="I311" i="12"/>
  <c r="I310" i="12"/>
  <c r="I309" i="12"/>
  <c r="I308" i="12"/>
  <c r="I307" i="12"/>
  <c r="I306" i="12"/>
  <c r="I305" i="12"/>
  <c r="I304" i="12"/>
  <c r="I303" i="12"/>
  <c r="I302" i="12"/>
  <c r="I301" i="12"/>
  <c r="I300" i="12"/>
  <c r="I299" i="12"/>
  <c r="I298" i="12"/>
  <c r="I297" i="12"/>
  <c r="I296" i="12"/>
  <c r="I295" i="12"/>
  <c r="I294" i="12"/>
  <c r="I293" i="12"/>
  <c r="I292" i="12"/>
  <c r="I291" i="12"/>
  <c r="I290" i="12"/>
  <c r="I289" i="12"/>
  <c r="I288" i="12"/>
  <c r="I287" i="12"/>
  <c r="I286" i="12"/>
  <c r="I285" i="12"/>
  <c r="I284" i="12"/>
  <c r="I283" i="12"/>
  <c r="I282" i="12"/>
  <c r="I281" i="12"/>
  <c r="I280" i="12"/>
  <c r="I279" i="12"/>
  <c r="I278" i="12"/>
  <c r="I277" i="12"/>
  <c r="I276" i="12"/>
  <c r="I275" i="12"/>
  <c r="I274" i="12"/>
  <c r="I273" i="12"/>
  <c r="I272" i="12"/>
  <c r="I271" i="12"/>
  <c r="I270" i="12"/>
  <c r="I269" i="12"/>
  <c r="I268" i="12"/>
  <c r="I267" i="12"/>
  <c r="I266" i="12"/>
  <c r="I265" i="12"/>
  <c r="I264" i="12"/>
  <c r="I263" i="12"/>
  <c r="I262" i="12"/>
  <c r="I261" i="12"/>
  <c r="I260" i="12"/>
  <c r="I259" i="12"/>
  <c r="I258" i="12"/>
  <c r="I257" i="12"/>
  <c r="I256" i="12"/>
  <c r="I255" i="12"/>
  <c r="I254" i="12"/>
  <c r="I253" i="12"/>
  <c r="I252" i="12"/>
  <c r="I251" i="12"/>
  <c r="I250" i="12"/>
  <c r="I249" i="12"/>
  <c r="I248" i="12"/>
  <c r="I247" i="12"/>
  <c r="I246" i="12"/>
  <c r="I245" i="12"/>
  <c r="I244" i="12"/>
  <c r="I243" i="12"/>
  <c r="I242" i="12"/>
  <c r="I241" i="12"/>
  <c r="I240" i="12"/>
  <c r="I239" i="12"/>
  <c r="I238" i="12"/>
  <c r="I237" i="12"/>
  <c r="I236" i="12"/>
  <c r="I235" i="12"/>
  <c r="I234" i="12"/>
  <c r="I233" i="12"/>
  <c r="I232" i="12"/>
  <c r="I231" i="12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8" i="12"/>
  <c r="I217" i="12"/>
  <c r="I216" i="12"/>
  <c r="I215" i="12"/>
  <c r="I214" i="12"/>
  <c r="I213" i="12"/>
  <c r="I212" i="12"/>
  <c r="I211" i="12"/>
  <c r="I210" i="12"/>
  <c r="I209" i="12"/>
  <c r="I208" i="12"/>
  <c r="I207" i="12"/>
  <c r="I206" i="12"/>
  <c r="I205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5" i="12"/>
  <c r="I184" i="12"/>
  <c r="I183" i="12"/>
  <c r="I182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54" i="12"/>
  <c r="I153" i="12"/>
  <c r="I152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35" i="12"/>
  <c r="I134" i="12"/>
  <c r="I133" i="12"/>
  <c r="I132" i="12"/>
  <c r="I131" i="12"/>
  <c r="I130" i="12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H10" i="12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H21" i="12" s="1"/>
  <c r="H22" i="12" s="1"/>
  <c r="H23" i="12" s="1"/>
  <c r="H24" i="12" s="1"/>
  <c r="H25" i="12" s="1"/>
  <c r="H26" i="12" s="1"/>
  <c r="H27" i="12" s="1"/>
  <c r="H28" i="12" s="1"/>
  <c r="H29" i="12" s="1"/>
  <c r="H30" i="12" s="1"/>
  <c r="H31" i="12" s="1"/>
  <c r="H32" i="12" s="1"/>
  <c r="H33" i="12" s="1"/>
  <c r="H34" i="12" s="1"/>
  <c r="H35" i="12" s="1"/>
  <c r="H36" i="12" s="1"/>
  <c r="H37" i="12" s="1"/>
  <c r="H38" i="12" s="1"/>
  <c r="H39" i="12" s="1"/>
  <c r="H40" i="12" s="1"/>
  <c r="H41" i="12" s="1"/>
  <c r="H42" i="12" s="1"/>
  <c r="H43" i="12" s="1"/>
  <c r="H44" i="12" s="1"/>
  <c r="H45" i="12" s="1"/>
  <c r="H46" i="12" s="1"/>
  <c r="H47" i="12" s="1"/>
  <c r="H48" i="12" s="1"/>
  <c r="H49" i="12" s="1"/>
  <c r="H50" i="12" s="1"/>
  <c r="H51" i="12" s="1"/>
  <c r="H52" i="12" s="1"/>
  <c r="H53" i="12" s="1"/>
  <c r="H54" i="12" s="1"/>
  <c r="H55" i="12" s="1"/>
  <c r="H56" i="12" s="1"/>
  <c r="H57" i="12" s="1"/>
  <c r="H58" i="12" s="1"/>
  <c r="H59" i="12" s="1"/>
  <c r="H60" i="12" s="1"/>
  <c r="H61" i="12" s="1"/>
  <c r="H62" i="12" s="1"/>
  <c r="H63" i="12" s="1"/>
  <c r="H64" i="12" s="1"/>
  <c r="H65" i="12" s="1"/>
  <c r="H66" i="12" s="1"/>
  <c r="H67" i="12" s="1"/>
  <c r="H68" i="12" s="1"/>
  <c r="H69" i="12" s="1"/>
  <c r="H70" i="12" s="1"/>
  <c r="H71" i="12" s="1"/>
  <c r="H72" i="12" s="1"/>
  <c r="H73" i="12" s="1"/>
  <c r="H74" i="12" s="1"/>
  <c r="H75" i="12" s="1"/>
  <c r="H76" i="12" s="1"/>
  <c r="H77" i="12" s="1"/>
  <c r="H78" i="12" s="1"/>
  <c r="H79" i="12" s="1"/>
  <c r="H80" i="12" s="1"/>
  <c r="H81" i="12" s="1"/>
  <c r="H82" i="12" s="1"/>
  <c r="H83" i="12" s="1"/>
  <c r="H84" i="12" s="1"/>
  <c r="H85" i="12" s="1"/>
  <c r="H86" i="12" s="1"/>
  <c r="H87" i="12" s="1"/>
  <c r="H88" i="12" s="1"/>
  <c r="H89" i="12" s="1"/>
  <c r="H90" i="12" s="1"/>
  <c r="H91" i="12" s="1"/>
  <c r="H92" i="12" s="1"/>
  <c r="H93" i="12" s="1"/>
  <c r="H94" i="12" s="1"/>
  <c r="H95" i="12" s="1"/>
  <c r="H96" i="12" s="1"/>
  <c r="H97" i="12" s="1"/>
  <c r="H98" i="12" s="1"/>
  <c r="H99" i="12" s="1"/>
  <c r="H100" i="12" s="1"/>
  <c r="H101" i="12" s="1"/>
  <c r="H102" i="12" s="1"/>
  <c r="H103" i="12" s="1"/>
  <c r="H104" i="12" s="1"/>
  <c r="H105" i="12" s="1"/>
  <c r="H106" i="12" s="1"/>
  <c r="H107" i="12" s="1"/>
  <c r="H108" i="12" s="1"/>
  <c r="H109" i="12" s="1"/>
  <c r="H110" i="12" s="1"/>
  <c r="H111" i="12" s="1"/>
  <c r="H112" i="12" s="1"/>
  <c r="H113" i="12" s="1"/>
  <c r="H114" i="12" s="1"/>
  <c r="H115" i="12" s="1"/>
  <c r="H116" i="12" s="1"/>
  <c r="H117" i="12" s="1"/>
  <c r="H118" i="12" s="1"/>
  <c r="H119" i="12" s="1"/>
  <c r="H120" i="12" s="1"/>
  <c r="H121" i="12" s="1"/>
  <c r="H122" i="12" s="1"/>
  <c r="H123" i="12" s="1"/>
  <c r="H124" i="12" s="1"/>
  <c r="H125" i="12" s="1"/>
  <c r="H126" i="12" s="1"/>
  <c r="H127" i="12" s="1"/>
  <c r="H128" i="12" s="1"/>
  <c r="H129" i="12" s="1"/>
  <c r="H130" i="12" s="1"/>
  <c r="H131" i="12" s="1"/>
  <c r="H132" i="12" s="1"/>
  <c r="H133" i="12" s="1"/>
  <c r="H134" i="12" s="1"/>
  <c r="H135" i="12" s="1"/>
  <c r="H136" i="12" s="1"/>
  <c r="H137" i="12" s="1"/>
  <c r="H138" i="12" s="1"/>
  <c r="H139" i="12" s="1"/>
  <c r="H140" i="12" s="1"/>
  <c r="H141" i="12" s="1"/>
  <c r="H142" i="12" s="1"/>
  <c r="H143" i="12" s="1"/>
  <c r="H144" i="12" s="1"/>
  <c r="H145" i="12" s="1"/>
  <c r="H146" i="12" s="1"/>
  <c r="H147" i="12" s="1"/>
  <c r="H148" i="12" s="1"/>
  <c r="H149" i="12" s="1"/>
  <c r="H150" i="12" s="1"/>
  <c r="H151" i="12" s="1"/>
  <c r="H152" i="12" s="1"/>
  <c r="H153" i="12" s="1"/>
  <c r="H154" i="12" s="1"/>
  <c r="H155" i="12" s="1"/>
  <c r="H156" i="12" s="1"/>
  <c r="H157" i="12" s="1"/>
  <c r="H158" i="12" s="1"/>
  <c r="H159" i="12" s="1"/>
  <c r="H160" i="12" s="1"/>
  <c r="H161" i="12" s="1"/>
  <c r="H162" i="12" s="1"/>
  <c r="H163" i="12" s="1"/>
  <c r="H164" i="12" s="1"/>
  <c r="H165" i="12" s="1"/>
  <c r="H166" i="12" s="1"/>
  <c r="H167" i="12" s="1"/>
  <c r="H168" i="12" s="1"/>
  <c r="H169" i="12" s="1"/>
  <c r="H170" i="12" s="1"/>
  <c r="H171" i="12" s="1"/>
  <c r="H172" i="12" s="1"/>
  <c r="H173" i="12" s="1"/>
  <c r="H174" i="12" s="1"/>
  <c r="H175" i="12" s="1"/>
  <c r="H176" i="12" s="1"/>
  <c r="H177" i="12" s="1"/>
  <c r="H178" i="12" s="1"/>
  <c r="H179" i="12" s="1"/>
  <c r="H180" i="12" s="1"/>
  <c r="H181" i="12" s="1"/>
  <c r="H182" i="12" s="1"/>
  <c r="H183" i="12" s="1"/>
  <c r="H184" i="12" s="1"/>
  <c r="H185" i="12" s="1"/>
  <c r="H186" i="12" s="1"/>
  <c r="H187" i="12" s="1"/>
  <c r="H188" i="12" s="1"/>
  <c r="H189" i="12" s="1"/>
  <c r="H190" i="12" s="1"/>
  <c r="H191" i="12" s="1"/>
  <c r="H192" i="12" s="1"/>
  <c r="H193" i="12" s="1"/>
  <c r="H194" i="12" s="1"/>
  <c r="H195" i="12" s="1"/>
  <c r="H196" i="12" s="1"/>
  <c r="H197" i="12" s="1"/>
  <c r="H198" i="12" s="1"/>
  <c r="H199" i="12" s="1"/>
  <c r="H200" i="12" s="1"/>
  <c r="H201" i="12" s="1"/>
  <c r="H202" i="12" s="1"/>
  <c r="H203" i="12" s="1"/>
  <c r="H204" i="12" s="1"/>
  <c r="H205" i="12" s="1"/>
  <c r="H206" i="12" s="1"/>
  <c r="H207" i="12" s="1"/>
  <c r="H208" i="12" s="1"/>
  <c r="H209" i="12" s="1"/>
  <c r="H210" i="12" s="1"/>
  <c r="H211" i="12" s="1"/>
  <c r="H212" i="12" s="1"/>
  <c r="H213" i="12" s="1"/>
  <c r="H214" i="12" s="1"/>
  <c r="H215" i="12" s="1"/>
  <c r="H216" i="12" s="1"/>
  <c r="H217" i="12" s="1"/>
  <c r="H218" i="12" s="1"/>
  <c r="H219" i="12" s="1"/>
  <c r="H220" i="12" s="1"/>
  <c r="H221" i="12" s="1"/>
  <c r="H222" i="12" s="1"/>
  <c r="H223" i="12" s="1"/>
  <c r="H224" i="12" s="1"/>
  <c r="H225" i="12" s="1"/>
  <c r="H226" i="12" s="1"/>
  <c r="H227" i="12" s="1"/>
  <c r="H228" i="12" s="1"/>
  <c r="H229" i="12" s="1"/>
  <c r="H230" i="12" s="1"/>
  <c r="H231" i="12" s="1"/>
  <c r="H232" i="12" s="1"/>
  <c r="H233" i="12" s="1"/>
  <c r="H234" i="12" s="1"/>
  <c r="H235" i="12" s="1"/>
  <c r="H236" i="12" s="1"/>
  <c r="H237" i="12" s="1"/>
  <c r="H238" i="12" s="1"/>
  <c r="H239" i="12" s="1"/>
  <c r="H240" i="12" s="1"/>
  <c r="H241" i="12" s="1"/>
  <c r="H242" i="12" s="1"/>
  <c r="H243" i="12" s="1"/>
  <c r="H244" i="12" s="1"/>
  <c r="H245" i="12" s="1"/>
  <c r="H246" i="12" s="1"/>
  <c r="H247" i="12" s="1"/>
  <c r="H248" i="12" s="1"/>
  <c r="H249" i="12" s="1"/>
  <c r="H250" i="12" s="1"/>
  <c r="H251" i="12" s="1"/>
  <c r="H252" i="12" s="1"/>
  <c r="H253" i="12" s="1"/>
  <c r="H254" i="12" s="1"/>
  <c r="H255" i="12" s="1"/>
  <c r="H256" i="12" s="1"/>
  <c r="H257" i="12" s="1"/>
  <c r="H258" i="12" s="1"/>
  <c r="H259" i="12" s="1"/>
  <c r="H260" i="12" s="1"/>
  <c r="H261" i="12" s="1"/>
  <c r="H262" i="12" s="1"/>
  <c r="H263" i="12" s="1"/>
  <c r="H264" i="12" s="1"/>
  <c r="H265" i="12" s="1"/>
  <c r="H266" i="12" s="1"/>
  <c r="H267" i="12" s="1"/>
  <c r="H268" i="12" s="1"/>
  <c r="H269" i="12" s="1"/>
  <c r="H270" i="12" s="1"/>
  <c r="H271" i="12" s="1"/>
  <c r="H272" i="12" s="1"/>
  <c r="H273" i="12" s="1"/>
  <c r="H274" i="12" s="1"/>
  <c r="H275" i="12" s="1"/>
  <c r="H276" i="12" s="1"/>
  <c r="H277" i="12" s="1"/>
  <c r="H278" i="12" s="1"/>
  <c r="H279" i="12" s="1"/>
  <c r="H280" i="12" s="1"/>
  <c r="H281" i="12" s="1"/>
  <c r="H282" i="12" s="1"/>
  <c r="H283" i="12" s="1"/>
  <c r="H284" i="12" s="1"/>
  <c r="H285" i="12" s="1"/>
  <c r="H286" i="12" s="1"/>
  <c r="H287" i="12" s="1"/>
  <c r="H288" i="12" s="1"/>
  <c r="H289" i="12" s="1"/>
  <c r="H290" i="12" s="1"/>
  <c r="H291" i="12" s="1"/>
  <c r="H292" i="12" s="1"/>
  <c r="H293" i="12" s="1"/>
  <c r="H294" i="12" s="1"/>
  <c r="H295" i="12" s="1"/>
  <c r="H296" i="12" s="1"/>
  <c r="H297" i="12" s="1"/>
  <c r="H298" i="12" s="1"/>
  <c r="H299" i="12" s="1"/>
  <c r="H300" i="12" s="1"/>
  <c r="H301" i="12" s="1"/>
  <c r="H302" i="12" s="1"/>
  <c r="H303" i="12" s="1"/>
  <c r="H304" i="12" s="1"/>
  <c r="H305" i="12" s="1"/>
  <c r="H306" i="12" s="1"/>
  <c r="H307" i="12" s="1"/>
  <c r="H308" i="12" s="1"/>
  <c r="H309" i="12" s="1"/>
  <c r="H310" i="12" s="1"/>
  <c r="H311" i="12" s="1"/>
  <c r="H312" i="12" s="1"/>
  <c r="H313" i="12" s="1"/>
  <c r="H314" i="12" s="1"/>
  <c r="H315" i="12" s="1"/>
  <c r="H316" i="12" s="1"/>
  <c r="H317" i="12" s="1"/>
  <c r="H318" i="12" s="1"/>
  <c r="H319" i="12" s="1"/>
  <c r="H320" i="12" s="1"/>
  <c r="H321" i="12" s="1"/>
  <c r="H322" i="12" s="1"/>
  <c r="H323" i="12" s="1"/>
  <c r="H324" i="12" s="1"/>
  <c r="H325" i="12" s="1"/>
  <c r="H326" i="12" s="1"/>
  <c r="H327" i="12" s="1"/>
  <c r="H328" i="12" s="1"/>
  <c r="H329" i="12" s="1"/>
  <c r="H330" i="12" s="1"/>
  <c r="H331" i="12" s="1"/>
  <c r="H332" i="12" s="1"/>
  <c r="H333" i="12" s="1"/>
  <c r="H334" i="12" s="1"/>
  <c r="H335" i="12" s="1"/>
  <c r="H336" i="12" s="1"/>
  <c r="H337" i="12" s="1"/>
  <c r="H338" i="12" s="1"/>
  <c r="H339" i="12" s="1"/>
  <c r="H340" i="12" s="1"/>
  <c r="H341" i="12" s="1"/>
  <c r="H342" i="12" s="1"/>
  <c r="H343" i="12" s="1"/>
  <c r="H344" i="12" s="1"/>
  <c r="H345" i="12" s="1"/>
  <c r="H346" i="12" s="1"/>
  <c r="H347" i="12" s="1"/>
  <c r="H348" i="12" s="1"/>
  <c r="H349" i="12" s="1"/>
  <c r="H350" i="12" s="1"/>
  <c r="H351" i="12" s="1"/>
  <c r="H352" i="12" s="1"/>
  <c r="H353" i="12" s="1"/>
  <c r="H354" i="12" s="1"/>
  <c r="H355" i="12" s="1"/>
  <c r="H356" i="12" s="1"/>
  <c r="H357" i="12" s="1"/>
  <c r="H358" i="12" s="1"/>
  <c r="H359" i="12" s="1"/>
  <c r="H360" i="12" s="1"/>
  <c r="H361" i="12" s="1"/>
  <c r="H362" i="12" s="1"/>
  <c r="H363" i="12" s="1"/>
  <c r="H364" i="12" s="1"/>
  <c r="H365" i="12" s="1"/>
  <c r="H366" i="12" s="1"/>
  <c r="H367" i="12" s="1"/>
  <c r="H368" i="12" s="1"/>
  <c r="H369" i="12" s="1"/>
  <c r="H370" i="12" s="1"/>
  <c r="H371" i="12" s="1"/>
  <c r="H372" i="12" s="1"/>
  <c r="H373" i="12" s="1"/>
  <c r="H374" i="12" s="1"/>
  <c r="H375" i="12" s="1"/>
  <c r="H376" i="12" s="1"/>
  <c r="H377" i="12" s="1"/>
  <c r="H378" i="12" s="1"/>
  <c r="H379" i="12" s="1"/>
  <c r="H380" i="12" s="1"/>
  <c r="H381" i="12" s="1"/>
  <c r="H382" i="12" s="1"/>
  <c r="H383" i="12" s="1"/>
  <c r="H384" i="12" s="1"/>
  <c r="H385" i="12" s="1"/>
  <c r="H386" i="12" s="1"/>
  <c r="H387" i="12" s="1"/>
  <c r="H388" i="12" s="1"/>
  <c r="H389" i="12" s="1"/>
  <c r="H390" i="12" s="1"/>
  <c r="H391" i="12" s="1"/>
  <c r="H392" i="12" s="1"/>
  <c r="H393" i="12" s="1"/>
  <c r="H394" i="12" s="1"/>
  <c r="H395" i="12" s="1"/>
  <c r="H396" i="12" s="1"/>
  <c r="H397" i="12" s="1"/>
  <c r="H398" i="12" s="1"/>
  <c r="H399" i="12" s="1"/>
  <c r="H400" i="12" s="1"/>
  <c r="H401" i="12" s="1"/>
  <c r="H402" i="12" s="1"/>
  <c r="H403" i="12" s="1"/>
  <c r="H404" i="12" s="1"/>
  <c r="H405" i="12" s="1"/>
  <c r="H406" i="12" s="1"/>
  <c r="H407" i="12" s="1"/>
  <c r="H408" i="12" s="1"/>
  <c r="H409" i="12" s="1"/>
  <c r="H410" i="12" s="1"/>
  <c r="H411" i="12" s="1"/>
  <c r="H412" i="12" s="1"/>
  <c r="H413" i="12" s="1"/>
  <c r="H414" i="12" s="1"/>
  <c r="H415" i="12" s="1"/>
  <c r="H416" i="12" s="1"/>
  <c r="H417" i="12" s="1"/>
  <c r="H418" i="12" s="1"/>
  <c r="H419" i="12" s="1"/>
  <c r="H420" i="12" s="1"/>
  <c r="H421" i="12" s="1"/>
  <c r="H422" i="12" s="1"/>
  <c r="H423" i="12" s="1"/>
  <c r="H424" i="12" s="1"/>
  <c r="H425" i="12" s="1"/>
  <c r="H426" i="12" s="1"/>
  <c r="H427" i="12" s="1"/>
  <c r="H428" i="12" s="1"/>
  <c r="H429" i="12" s="1"/>
  <c r="H430" i="12" s="1"/>
  <c r="H431" i="12" s="1"/>
  <c r="H432" i="12" s="1"/>
  <c r="H433" i="12" s="1"/>
  <c r="H434" i="12" s="1"/>
  <c r="H435" i="12" s="1"/>
  <c r="H436" i="12" s="1"/>
  <c r="H437" i="12" s="1"/>
  <c r="H438" i="12" s="1"/>
  <c r="H439" i="12" s="1"/>
  <c r="H440" i="12" s="1"/>
  <c r="H441" i="12" s="1"/>
  <c r="H442" i="12" s="1"/>
  <c r="H443" i="12" s="1"/>
  <c r="H444" i="12" s="1"/>
  <c r="H445" i="12" s="1"/>
  <c r="H446" i="12" s="1"/>
  <c r="H447" i="12" s="1"/>
  <c r="H448" i="12" s="1"/>
  <c r="H449" i="12" s="1"/>
  <c r="H450" i="12" s="1"/>
  <c r="H451" i="12" s="1"/>
  <c r="H452" i="12" s="1"/>
  <c r="H453" i="12" s="1"/>
  <c r="H454" i="12" s="1"/>
  <c r="H455" i="12" s="1"/>
  <c r="H456" i="12" s="1"/>
  <c r="H457" i="12" s="1"/>
  <c r="H458" i="12" s="1"/>
  <c r="H459" i="12" s="1"/>
  <c r="H460" i="12" s="1"/>
  <c r="H461" i="12" s="1"/>
  <c r="H462" i="12" s="1"/>
  <c r="H463" i="12" s="1"/>
  <c r="H464" i="12" s="1"/>
  <c r="H465" i="12" s="1"/>
  <c r="H466" i="12" s="1"/>
  <c r="H467" i="12" s="1"/>
  <c r="H468" i="12" s="1"/>
  <c r="H469" i="12" s="1"/>
  <c r="H470" i="12" s="1"/>
  <c r="H471" i="12" s="1"/>
  <c r="H472" i="12" s="1"/>
  <c r="H473" i="12" s="1"/>
  <c r="H474" i="12" s="1"/>
  <c r="H475" i="12" s="1"/>
  <c r="H476" i="12" s="1"/>
  <c r="H477" i="12" s="1"/>
  <c r="H478" i="12" s="1"/>
  <c r="H479" i="12" s="1"/>
  <c r="H480" i="12" s="1"/>
  <c r="H481" i="12" s="1"/>
  <c r="H482" i="12" s="1"/>
  <c r="H483" i="12" s="1"/>
  <c r="H484" i="12" s="1"/>
  <c r="H485" i="12" s="1"/>
  <c r="H486" i="12" s="1"/>
  <c r="H487" i="12" s="1"/>
  <c r="H488" i="12" s="1"/>
  <c r="H489" i="12" s="1"/>
  <c r="H490" i="12" s="1"/>
  <c r="H491" i="12" s="1"/>
  <c r="H492" i="12" s="1"/>
  <c r="H493" i="12" s="1"/>
  <c r="H494" i="12" s="1"/>
  <c r="H495" i="12" s="1"/>
  <c r="H496" i="12" s="1"/>
  <c r="H497" i="12" s="1"/>
  <c r="H498" i="12" s="1"/>
  <c r="H499" i="12" s="1"/>
  <c r="H500" i="12" s="1"/>
  <c r="H501" i="12" s="1"/>
  <c r="H502" i="12" s="1"/>
  <c r="H503" i="12" s="1"/>
  <c r="H504" i="12" s="1"/>
  <c r="H505" i="12" s="1"/>
  <c r="H506" i="12" s="1"/>
  <c r="H507" i="12" s="1"/>
  <c r="H508" i="12" s="1"/>
  <c r="H509" i="12" s="1"/>
  <c r="H510" i="12" s="1"/>
  <c r="H511" i="12" s="1"/>
  <c r="H512" i="12" s="1"/>
  <c r="H513" i="12" s="1"/>
  <c r="H514" i="12" s="1"/>
  <c r="G514" i="12"/>
  <c r="F515" i="12" s="1"/>
  <c r="F516" i="12" s="1"/>
  <c r="G513" i="12"/>
  <c r="G512" i="12"/>
  <c r="G511" i="12"/>
  <c r="G510" i="12"/>
  <c r="G509" i="12"/>
  <c r="G508" i="12"/>
  <c r="G507" i="12"/>
  <c r="G506" i="12"/>
  <c r="G505" i="12"/>
  <c r="G504" i="12"/>
  <c r="G503" i="12"/>
  <c r="G502" i="12"/>
  <c r="G501" i="12"/>
  <c r="G500" i="12"/>
  <c r="G499" i="12"/>
  <c r="G498" i="12"/>
  <c r="G497" i="12"/>
  <c r="G496" i="12"/>
  <c r="G495" i="12"/>
  <c r="G494" i="12"/>
  <c r="G493" i="12"/>
  <c r="G492" i="12"/>
  <c r="G491" i="12"/>
  <c r="G490" i="12"/>
  <c r="G489" i="12"/>
  <c r="G488" i="12"/>
  <c r="G487" i="12"/>
  <c r="G486" i="12"/>
  <c r="G485" i="12"/>
  <c r="G484" i="12"/>
  <c r="G483" i="12"/>
  <c r="G482" i="12"/>
  <c r="G481" i="12"/>
  <c r="G480" i="12"/>
  <c r="G479" i="12"/>
  <c r="G478" i="12"/>
  <c r="G477" i="12"/>
  <c r="G476" i="12"/>
  <c r="G475" i="12"/>
  <c r="G474" i="12"/>
  <c r="G473" i="12"/>
  <c r="G472" i="12"/>
  <c r="G471" i="12"/>
  <c r="G470" i="12"/>
  <c r="G469" i="12"/>
  <c r="G468" i="12"/>
  <c r="G467" i="12"/>
  <c r="G466" i="12"/>
  <c r="G465" i="12"/>
  <c r="G464" i="12"/>
  <c r="G463" i="12"/>
  <c r="G462" i="12"/>
  <c r="G461" i="12"/>
  <c r="G460" i="12"/>
  <c r="G459" i="12"/>
  <c r="G458" i="12"/>
  <c r="G457" i="12"/>
  <c r="G456" i="12"/>
  <c r="G455" i="12"/>
  <c r="G454" i="12"/>
  <c r="G453" i="12"/>
  <c r="G452" i="12"/>
  <c r="G451" i="12"/>
  <c r="G450" i="12"/>
  <c r="G449" i="12"/>
  <c r="G448" i="12"/>
  <c r="G447" i="12"/>
  <c r="G446" i="12"/>
  <c r="G445" i="12"/>
  <c r="G444" i="12"/>
  <c r="G443" i="12"/>
  <c r="G442" i="12"/>
  <c r="G441" i="12"/>
  <c r="G440" i="12"/>
  <c r="G439" i="12"/>
  <c r="G438" i="12"/>
  <c r="G437" i="12"/>
  <c r="G436" i="12"/>
  <c r="G435" i="12"/>
  <c r="G434" i="12"/>
  <c r="G433" i="12"/>
  <c r="G432" i="12"/>
  <c r="G431" i="12"/>
  <c r="G430" i="12"/>
  <c r="G429" i="12"/>
  <c r="G428" i="12"/>
  <c r="G427" i="12"/>
  <c r="G426" i="12"/>
  <c r="G425" i="12"/>
  <c r="G424" i="12"/>
  <c r="G423" i="12"/>
  <c r="G422" i="12"/>
  <c r="G421" i="12"/>
  <c r="G420" i="12"/>
  <c r="G419" i="12"/>
  <c r="G418" i="12"/>
  <c r="G417" i="12"/>
  <c r="G416" i="12"/>
  <c r="G415" i="12"/>
  <c r="G414" i="12"/>
  <c r="G413" i="12"/>
  <c r="G412" i="12"/>
  <c r="G411" i="12"/>
  <c r="G410" i="12"/>
  <c r="G409" i="12"/>
  <c r="G408" i="12"/>
  <c r="G407" i="12"/>
  <c r="G406" i="12"/>
  <c r="G405" i="12"/>
  <c r="G404" i="12"/>
  <c r="G403" i="12"/>
  <c r="G402" i="12"/>
  <c r="G401" i="12"/>
  <c r="G400" i="12"/>
  <c r="G399" i="12"/>
  <c r="G398" i="12"/>
  <c r="G397" i="12"/>
  <c r="G396" i="12"/>
  <c r="G395" i="12"/>
  <c r="G394" i="12"/>
  <c r="G393" i="12"/>
  <c r="G392" i="12"/>
  <c r="G391" i="12"/>
  <c r="G390" i="12"/>
  <c r="G389" i="12"/>
  <c r="G388" i="12"/>
  <c r="G387" i="12"/>
  <c r="G386" i="12"/>
  <c r="G385" i="12"/>
  <c r="G384" i="12"/>
  <c r="G383" i="12"/>
  <c r="G382" i="12"/>
  <c r="G381" i="12"/>
  <c r="G380" i="12"/>
  <c r="G379" i="12"/>
  <c r="G378" i="12"/>
  <c r="G377" i="12"/>
  <c r="G376" i="12"/>
  <c r="G375" i="12"/>
  <c r="G374" i="12"/>
  <c r="G373" i="12"/>
  <c r="G372" i="12"/>
  <c r="G371" i="12"/>
  <c r="G370" i="12"/>
  <c r="G369" i="12"/>
  <c r="G368" i="12"/>
  <c r="G367" i="12"/>
  <c r="G366" i="12"/>
  <c r="G365" i="12"/>
  <c r="G364" i="12"/>
  <c r="G363" i="12"/>
  <c r="G362" i="12"/>
  <c r="G361" i="12"/>
  <c r="G360" i="12"/>
  <c r="G359" i="12"/>
  <c r="G358" i="12"/>
  <c r="G357" i="12"/>
  <c r="G356" i="12"/>
  <c r="G355" i="12"/>
  <c r="G354" i="12"/>
  <c r="G353" i="12"/>
  <c r="G352" i="12"/>
  <c r="G351" i="12"/>
  <c r="G350" i="12"/>
  <c r="G349" i="12"/>
  <c r="G348" i="12"/>
  <c r="G347" i="12"/>
  <c r="G346" i="12"/>
  <c r="G345" i="12"/>
  <c r="G344" i="12"/>
  <c r="G343" i="12"/>
  <c r="G342" i="12"/>
  <c r="G341" i="12"/>
  <c r="G340" i="12"/>
  <c r="G339" i="12"/>
  <c r="G338" i="12"/>
  <c r="G337" i="12"/>
  <c r="G336" i="12"/>
  <c r="G335" i="12"/>
  <c r="G334" i="12"/>
  <c r="G333" i="12"/>
  <c r="G332" i="12"/>
  <c r="G331" i="12"/>
  <c r="G330" i="12"/>
  <c r="G329" i="12"/>
  <c r="G328" i="12"/>
  <c r="G327" i="12"/>
  <c r="G326" i="12"/>
  <c r="G325" i="12"/>
  <c r="G324" i="12"/>
  <c r="G323" i="12"/>
  <c r="G322" i="12"/>
  <c r="G321" i="12"/>
  <c r="G320" i="12"/>
  <c r="G319" i="12"/>
  <c r="G318" i="12"/>
  <c r="G317" i="12"/>
  <c r="G316" i="12"/>
  <c r="G315" i="12"/>
  <c r="G314" i="12"/>
  <c r="G313" i="12"/>
  <c r="G312" i="12"/>
  <c r="G311" i="12"/>
  <c r="G310" i="12"/>
  <c r="G309" i="12"/>
  <c r="G308" i="12"/>
  <c r="G307" i="12"/>
  <c r="G306" i="12"/>
  <c r="G305" i="12"/>
  <c r="G304" i="12"/>
  <c r="G303" i="12"/>
  <c r="G302" i="12"/>
  <c r="G301" i="12"/>
  <c r="G300" i="12"/>
  <c r="G299" i="12"/>
  <c r="G298" i="12"/>
  <c r="G297" i="12"/>
  <c r="G296" i="12"/>
  <c r="G295" i="12"/>
  <c r="G294" i="12"/>
  <c r="G293" i="12"/>
  <c r="G292" i="12"/>
  <c r="G291" i="12"/>
  <c r="G290" i="12"/>
  <c r="G289" i="12"/>
  <c r="G288" i="12"/>
  <c r="G287" i="12"/>
  <c r="G286" i="12"/>
  <c r="G285" i="12"/>
  <c r="G284" i="12"/>
  <c r="G283" i="12"/>
  <c r="G282" i="12"/>
  <c r="G281" i="12"/>
  <c r="G280" i="12"/>
  <c r="G279" i="12"/>
  <c r="G278" i="12"/>
  <c r="G277" i="12"/>
  <c r="G276" i="12"/>
  <c r="G275" i="12"/>
  <c r="G274" i="12"/>
  <c r="G273" i="12"/>
  <c r="G272" i="12"/>
  <c r="G271" i="12"/>
  <c r="G270" i="12"/>
  <c r="G269" i="12"/>
  <c r="G268" i="12"/>
  <c r="G267" i="12"/>
  <c r="G266" i="12"/>
  <c r="G265" i="12"/>
  <c r="G264" i="12"/>
  <c r="G263" i="12"/>
  <c r="G262" i="12"/>
  <c r="G261" i="12"/>
  <c r="G260" i="12"/>
  <c r="G259" i="12"/>
  <c r="G258" i="12"/>
  <c r="G257" i="12"/>
  <c r="G256" i="12"/>
  <c r="G255" i="12"/>
  <c r="G254" i="12"/>
  <c r="G253" i="12"/>
  <c r="G252" i="12"/>
  <c r="G251" i="12"/>
  <c r="G250" i="12"/>
  <c r="G249" i="12"/>
  <c r="G248" i="12"/>
  <c r="G247" i="12"/>
  <c r="G246" i="12"/>
  <c r="G245" i="12"/>
  <c r="G244" i="12"/>
  <c r="G243" i="12"/>
  <c r="G242" i="12"/>
  <c r="G241" i="12"/>
  <c r="G240" i="12"/>
  <c r="G239" i="12"/>
  <c r="G238" i="12"/>
  <c r="G237" i="12"/>
  <c r="G236" i="12"/>
  <c r="G235" i="12"/>
  <c r="G234" i="12"/>
  <c r="G233" i="12"/>
  <c r="G232" i="12"/>
  <c r="G231" i="12"/>
  <c r="G230" i="12"/>
  <c r="G229" i="12"/>
  <c r="G228" i="12"/>
  <c r="G227" i="12"/>
  <c r="G226" i="12"/>
  <c r="G225" i="12"/>
  <c r="G224" i="12"/>
  <c r="G223" i="12"/>
  <c r="G222" i="12"/>
  <c r="G221" i="12"/>
  <c r="G220" i="12"/>
  <c r="G219" i="12"/>
  <c r="G218" i="12"/>
  <c r="G217" i="12"/>
  <c r="G216" i="12"/>
  <c r="G215" i="12"/>
  <c r="G214" i="12"/>
  <c r="G213" i="12"/>
  <c r="G212" i="12"/>
  <c r="G211" i="12"/>
  <c r="G210" i="12"/>
  <c r="G209" i="12"/>
  <c r="G208" i="12"/>
  <c r="G207" i="12"/>
  <c r="G206" i="12"/>
  <c r="G205" i="12"/>
  <c r="G204" i="12"/>
  <c r="G203" i="12"/>
  <c r="G202" i="12"/>
  <c r="G201" i="12"/>
  <c r="G200" i="12"/>
  <c r="G199" i="12"/>
  <c r="G198" i="12"/>
  <c r="G197" i="12"/>
  <c r="G196" i="12"/>
  <c r="G195" i="12"/>
  <c r="G194" i="12"/>
  <c r="G193" i="12"/>
  <c r="G192" i="12"/>
  <c r="G191" i="12"/>
  <c r="G190" i="12"/>
  <c r="G189" i="12"/>
  <c r="G188" i="12"/>
  <c r="G187" i="12"/>
  <c r="G186" i="12"/>
  <c r="G185" i="12"/>
  <c r="G184" i="12"/>
  <c r="G183" i="12"/>
  <c r="G182" i="12"/>
  <c r="G181" i="12"/>
  <c r="G180" i="12"/>
  <c r="G179" i="12"/>
  <c r="G178" i="12"/>
  <c r="G177" i="12"/>
  <c r="G176" i="12"/>
  <c r="G175" i="12"/>
  <c r="G174" i="12"/>
  <c r="G173" i="12"/>
  <c r="G172" i="12"/>
  <c r="G171" i="12"/>
  <c r="G170" i="12"/>
  <c r="G169" i="12"/>
  <c r="G168" i="12"/>
  <c r="G167" i="12"/>
  <c r="G166" i="12"/>
  <c r="G165" i="12"/>
  <c r="G164" i="12"/>
  <c r="G163" i="12"/>
  <c r="G162" i="12"/>
  <c r="G161" i="12"/>
  <c r="G160" i="12"/>
  <c r="G159" i="12"/>
  <c r="G158" i="12"/>
  <c r="G157" i="12"/>
  <c r="G156" i="12"/>
  <c r="G155" i="12"/>
  <c r="G154" i="12"/>
  <c r="G153" i="12"/>
  <c r="G152" i="12"/>
  <c r="G151" i="12"/>
  <c r="G150" i="12"/>
  <c r="G149" i="12"/>
  <c r="G148" i="12"/>
  <c r="G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F10" i="12"/>
  <c r="E514" i="12"/>
  <c r="E513" i="12"/>
  <c r="E512" i="12"/>
  <c r="E511" i="12"/>
  <c r="E510" i="12"/>
  <c r="E509" i="12"/>
  <c r="E508" i="12"/>
  <c r="E507" i="12"/>
  <c r="E506" i="12"/>
  <c r="E505" i="12"/>
  <c r="E504" i="12"/>
  <c r="E503" i="12"/>
  <c r="E502" i="12"/>
  <c r="E501" i="12"/>
  <c r="E500" i="12"/>
  <c r="E499" i="12"/>
  <c r="E498" i="12"/>
  <c r="E497" i="12"/>
  <c r="E496" i="12"/>
  <c r="E495" i="12"/>
  <c r="E494" i="12"/>
  <c r="E493" i="12"/>
  <c r="E492" i="12"/>
  <c r="E491" i="12"/>
  <c r="E490" i="12"/>
  <c r="E489" i="12"/>
  <c r="E488" i="12"/>
  <c r="E487" i="12"/>
  <c r="E486" i="12"/>
  <c r="E485" i="12"/>
  <c r="E484" i="12"/>
  <c r="E483" i="12"/>
  <c r="E482" i="12"/>
  <c r="E481" i="12"/>
  <c r="E480" i="12"/>
  <c r="E479" i="12"/>
  <c r="E478" i="12"/>
  <c r="E477" i="12"/>
  <c r="E476" i="12"/>
  <c r="E475" i="12"/>
  <c r="E474" i="12"/>
  <c r="E473" i="12"/>
  <c r="E472" i="12"/>
  <c r="E471" i="12"/>
  <c r="E470" i="12"/>
  <c r="E469" i="12"/>
  <c r="E468" i="12"/>
  <c r="E467" i="12"/>
  <c r="E466" i="12"/>
  <c r="E465" i="12"/>
  <c r="E464" i="12"/>
  <c r="E463" i="12"/>
  <c r="E462" i="12"/>
  <c r="E461" i="12"/>
  <c r="E460" i="12"/>
  <c r="E459" i="12"/>
  <c r="E458" i="12"/>
  <c r="E457" i="12"/>
  <c r="E456" i="12"/>
  <c r="E455" i="12"/>
  <c r="E454" i="12"/>
  <c r="E453" i="12"/>
  <c r="E452" i="12"/>
  <c r="E451" i="12"/>
  <c r="E450" i="12"/>
  <c r="E449" i="12"/>
  <c r="E448" i="12"/>
  <c r="E447" i="12"/>
  <c r="E446" i="12"/>
  <c r="E445" i="12"/>
  <c r="E444" i="12"/>
  <c r="E443" i="12"/>
  <c r="E442" i="12"/>
  <c r="E441" i="12"/>
  <c r="E440" i="12"/>
  <c r="E439" i="12"/>
  <c r="E438" i="12"/>
  <c r="E437" i="12"/>
  <c r="E436" i="12"/>
  <c r="E435" i="12"/>
  <c r="E434" i="12"/>
  <c r="E433" i="12"/>
  <c r="E432" i="12"/>
  <c r="E431" i="12"/>
  <c r="E430" i="12"/>
  <c r="E429" i="12"/>
  <c r="E428" i="12"/>
  <c r="E427" i="12"/>
  <c r="E426" i="12"/>
  <c r="E425" i="12"/>
  <c r="E424" i="12"/>
  <c r="E423" i="12"/>
  <c r="E422" i="12"/>
  <c r="E421" i="12"/>
  <c r="E420" i="12"/>
  <c r="E419" i="12"/>
  <c r="E418" i="12"/>
  <c r="E417" i="12"/>
  <c r="E416" i="12"/>
  <c r="E415" i="12"/>
  <c r="E414" i="12"/>
  <c r="E413" i="12"/>
  <c r="E412" i="12"/>
  <c r="E411" i="12"/>
  <c r="E410" i="12"/>
  <c r="E409" i="12"/>
  <c r="E408" i="12"/>
  <c r="E407" i="12"/>
  <c r="E406" i="12"/>
  <c r="E405" i="12"/>
  <c r="E404" i="12"/>
  <c r="E403" i="12"/>
  <c r="E402" i="12"/>
  <c r="E401" i="12"/>
  <c r="E400" i="12"/>
  <c r="E399" i="12"/>
  <c r="E398" i="12"/>
  <c r="E397" i="12"/>
  <c r="E396" i="12"/>
  <c r="E395" i="12"/>
  <c r="E394" i="12"/>
  <c r="E393" i="12"/>
  <c r="E392" i="12"/>
  <c r="E391" i="12"/>
  <c r="E390" i="12"/>
  <c r="E389" i="12"/>
  <c r="E388" i="12"/>
  <c r="E387" i="12"/>
  <c r="E386" i="12"/>
  <c r="E385" i="12"/>
  <c r="E384" i="12"/>
  <c r="E383" i="12"/>
  <c r="E382" i="12"/>
  <c r="E381" i="12"/>
  <c r="E380" i="12"/>
  <c r="E379" i="12"/>
  <c r="E378" i="12"/>
  <c r="E377" i="12"/>
  <c r="E376" i="12"/>
  <c r="E375" i="12"/>
  <c r="E374" i="12"/>
  <c r="E373" i="12"/>
  <c r="E372" i="12"/>
  <c r="E371" i="12"/>
  <c r="E370" i="12"/>
  <c r="E369" i="12"/>
  <c r="E368" i="12"/>
  <c r="E367" i="12"/>
  <c r="E366" i="12"/>
  <c r="E365" i="12"/>
  <c r="E364" i="12"/>
  <c r="E363" i="12"/>
  <c r="E362" i="12"/>
  <c r="E361" i="12"/>
  <c r="E360" i="12"/>
  <c r="E359" i="12"/>
  <c r="E358" i="12"/>
  <c r="E357" i="12"/>
  <c r="E356" i="12"/>
  <c r="E355" i="12"/>
  <c r="E354" i="12"/>
  <c r="E353" i="12"/>
  <c r="E352" i="12"/>
  <c r="E351" i="12"/>
  <c r="E350" i="12"/>
  <c r="E349" i="12"/>
  <c r="E348" i="12"/>
  <c r="E347" i="12"/>
  <c r="E346" i="12"/>
  <c r="E345" i="12"/>
  <c r="E344" i="12"/>
  <c r="E343" i="12"/>
  <c r="E342" i="12"/>
  <c r="E341" i="12"/>
  <c r="E340" i="12"/>
  <c r="E339" i="12"/>
  <c r="E338" i="12"/>
  <c r="E337" i="12"/>
  <c r="E336" i="12"/>
  <c r="E335" i="12"/>
  <c r="E334" i="12"/>
  <c r="E333" i="12"/>
  <c r="E332" i="12"/>
  <c r="E331" i="12"/>
  <c r="E330" i="12"/>
  <c r="E329" i="12"/>
  <c r="E328" i="12"/>
  <c r="E327" i="12"/>
  <c r="E326" i="12"/>
  <c r="E325" i="12"/>
  <c r="E324" i="12"/>
  <c r="E323" i="12"/>
  <c r="E322" i="12"/>
  <c r="E321" i="12"/>
  <c r="E320" i="12"/>
  <c r="E319" i="12"/>
  <c r="E318" i="12"/>
  <c r="E317" i="12"/>
  <c r="E316" i="12"/>
  <c r="E315" i="12"/>
  <c r="E314" i="12"/>
  <c r="E313" i="12"/>
  <c r="E312" i="12"/>
  <c r="E311" i="12"/>
  <c r="E310" i="12"/>
  <c r="E309" i="12"/>
  <c r="E308" i="12"/>
  <c r="E307" i="12"/>
  <c r="E306" i="12"/>
  <c r="E305" i="12"/>
  <c r="E304" i="12"/>
  <c r="E303" i="12"/>
  <c r="E302" i="12"/>
  <c r="E301" i="12"/>
  <c r="E300" i="12"/>
  <c r="E299" i="12"/>
  <c r="E298" i="12"/>
  <c r="E297" i="12"/>
  <c r="E296" i="12"/>
  <c r="E295" i="12"/>
  <c r="E294" i="12"/>
  <c r="E293" i="12"/>
  <c r="E292" i="12"/>
  <c r="E291" i="12"/>
  <c r="E290" i="12"/>
  <c r="E289" i="12"/>
  <c r="E288" i="12"/>
  <c r="E287" i="12"/>
  <c r="E286" i="12"/>
  <c r="E285" i="12"/>
  <c r="E284" i="12"/>
  <c r="E283" i="12"/>
  <c r="E282" i="12"/>
  <c r="E281" i="12"/>
  <c r="E280" i="12"/>
  <c r="E279" i="12"/>
  <c r="E278" i="12"/>
  <c r="E277" i="12"/>
  <c r="E276" i="12"/>
  <c r="E275" i="12"/>
  <c r="E274" i="12"/>
  <c r="E273" i="12"/>
  <c r="E272" i="12"/>
  <c r="E271" i="12"/>
  <c r="E270" i="12"/>
  <c r="E269" i="12"/>
  <c r="E268" i="12"/>
  <c r="E267" i="12"/>
  <c r="E266" i="12"/>
  <c r="E265" i="12"/>
  <c r="E264" i="12"/>
  <c r="E263" i="12"/>
  <c r="E262" i="12"/>
  <c r="E261" i="12"/>
  <c r="E260" i="12"/>
  <c r="E259" i="12"/>
  <c r="E258" i="12"/>
  <c r="E257" i="12"/>
  <c r="E256" i="12"/>
  <c r="E255" i="12"/>
  <c r="E254" i="12"/>
  <c r="E253" i="12"/>
  <c r="E252" i="12"/>
  <c r="E251" i="12"/>
  <c r="E250" i="12"/>
  <c r="E249" i="12"/>
  <c r="E248" i="12"/>
  <c r="E247" i="12"/>
  <c r="E246" i="12"/>
  <c r="E245" i="12"/>
  <c r="E244" i="12"/>
  <c r="E243" i="12"/>
  <c r="E242" i="12"/>
  <c r="E241" i="12"/>
  <c r="E240" i="12"/>
  <c r="E239" i="12"/>
  <c r="E238" i="12"/>
  <c r="E237" i="12"/>
  <c r="E236" i="12"/>
  <c r="E235" i="12"/>
  <c r="E234" i="12"/>
  <c r="E233" i="12"/>
  <c r="E232" i="12"/>
  <c r="E231" i="12"/>
  <c r="E230" i="12"/>
  <c r="E229" i="12"/>
  <c r="E228" i="12"/>
  <c r="E227" i="12"/>
  <c r="E226" i="12"/>
  <c r="E225" i="12"/>
  <c r="E224" i="12"/>
  <c r="E223" i="12"/>
  <c r="E222" i="12"/>
  <c r="E221" i="12"/>
  <c r="E220" i="12"/>
  <c r="E219" i="12"/>
  <c r="E218" i="12"/>
  <c r="E217" i="12"/>
  <c r="E216" i="12"/>
  <c r="E215" i="12"/>
  <c r="E214" i="12"/>
  <c r="E213" i="12"/>
  <c r="E212" i="12"/>
  <c r="E211" i="12"/>
  <c r="E210" i="12"/>
  <c r="E209" i="12"/>
  <c r="E208" i="12"/>
  <c r="E207" i="12"/>
  <c r="E206" i="12"/>
  <c r="E205" i="12"/>
  <c r="E204" i="12"/>
  <c r="E203" i="12"/>
  <c r="E202" i="12"/>
  <c r="E201" i="12"/>
  <c r="E200" i="12"/>
  <c r="E199" i="12"/>
  <c r="E198" i="12"/>
  <c r="E197" i="12"/>
  <c r="E196" i="12"/>
  <c r="E195" i="12"/>
  <c r="E194" i="12"/>
  <c r="E193" i="12"/>
  <c r="E192" i="12"/>
  <c r="E191" i="12"/>
  <c r="E190" i="12"/>
  <c r="E189" i="12"/>
  <c r="E188" i="12"/>
  <c r="E187" i="12"/>
  <c r="E186" i="12"/>
  <c r="E185" i="12"/>
  <c r="E184" i="12"/>
  <c r="E183" i="12"/>
  <c r="E182" i="12"/>
  <c r="E181" i="12"/>
  <c r="E180" i="12"/>
  <c r="E179" i="12"/>
  <c r="E178" i="12"/>
  <c r="E177" i="12"/>
  <c r="E176" i="12"/>
  <c r="E175" i="12"/>
  <c r="E174" i="12"/>
  <c r="E173" i="12"/>
  <c r="E172" i="12"/>
  <c r="E171" i="12"/>
  <c r="E170" i="12"/>
  <c r="E169" i="12"/>
  <c r="E168" i="12"/>
  <c r="E167" i="12"/>
  <c r="E166" i="12"/>
  <c r="E165" i="12"/>
  <c r="E164" i="12"/>
  <c r="E163" i="12"/>
  <c r="E162" i="12"/>
  <c r="E161" i="12"/>
  <c r="E160" i="12"/>
  <c r="E159" i="12"/>
  <c r="E158" i="12"/>
  <c r="E157" i="12"/>
  <c r="E156" i="12"/>
  <c r="E155" i="12"/>
  <c r="E154" i="12"/>
  <c r="E153" i="12"/>
  <c r="E152" i="12"/>
  <c r="E151" i="12"/>
  <c r="E150" i="12"/>
  <c r="E149" i="12"/>
  <c r="E148" i="12"/>
  <c r="E147" i="12"/>
  <c r="E146" i="12"/>
  <c r="E145" i="12"/>
  <c r="E144" i="12"/>
  <c r="E143" i="12"/>
  <c r="E142" i="12"/>
  <c r="E141" i="12"/>
  <c r="E140" i="12"/>
  <c r="E139" i="12"/>
  <c r="E138" i="12"/>
  <c r="E137" i="12"/>
  <c r="E136" i="12"/>
  <c r="E135" i="12"/>
  <c r="E134" i="12"/>
  <c r="E133" i="12"/>
  <c r="E132" i="12"/>
  <c r="E131" i="12"/>
  <c r="E130" i="12"/>
  <c r="E129" i="12"/>
  <c r="E128" i="12"/>
  <c r="E127" i="12"/>
  <c r="E126" i="12"/>
  <c r="E125" i="12"/>
  <c r="E124" i="12"/>
  <c r="E123" i="12"/>
  <c r="E122" i="12"/>
  <c r="E121" i="12"/>
  <c r="E120" i="12"/>
  <c r="E119" i="12"/>
  <c r="E118" i="12"/>
  <c r="E117" i="12"/>
  <c r="E116" i="12"/>
  <c r="E115" i="12"/>
  <c r="E114" i="12"/>
  <c r="E113" i="12"/>
  <c r="E112" i="12"/>
  <c r="E111" i="12"/>
  <c r="E110" i="12"/>
  <c r="E109" i="12"/>
  <c r="E108" i="12"/>
  <c r="E107" i="12"/>
  <c r="E106" i="12"/>
  <c r="E105" i="12"/>
  <c r="E104" i="12"/>
  <c r="E103" i="12"/>
  <c r="E102" i="12"/>
  <c r="E101" i="12"/>
  <c r="E100" i="12"/>
  <c r="E99" i="12"/>
  <c r="E98" i="12"/>
  <c r="E97" i="12"/>
  <c r="E96" i="12"/>
  <c r="E95" i="12"/>
  <c r="E94" i="12"/>
  <c r="E93" i="12"/>
  <c r="E92" i="12"/>
  <c r="E91" i="12"/>
  <c r="E90" i="12"/>
  <c r="E89" i="12"/>
  <c r="E88" i="12"/>
  <c r="E87" i="12"/>
  <c r="E86" i="12"/>
  <c r="E85" i="12"/>
  <c r="E84" i="12"/>
  <c r="E83" i="12"/>
  <c r="E82" i="12"/>
  <c r="E81" i="12"/>
  <c r="E80" i="12"/>
  <c r="E79" i="12"/>
  <c r="E78" i="12"/>
  <c r="E77" i="12"/>
  <c r="E76" i="12"/>
  <c r="E75" i="12"/>
  <c r="E74" i="12"/>
  <c r="E73" i="12"/>
  <c r="E72" i="12"/>
  <c r="E71" i="12"/>
  <c r="E70" i="12"/>
  <c r="E69" i="12"/>
  <c r="E68" i="12"/>
  <c r="E67" i="12"/>
  <c r="E66" i="12"/>
  <c r="E65" i="12"/>
  <c r="E64" i="12"/>
  <c r="E63" i="12"/>
  <c r="E62" i="12"/>
  <c r="E61" i="12"/>
  <c r="E60" i="12"/>
  <c r="E59" i="12"/>
  <c r="E58" i="12"/>
  <c r="E57" i="12"/>
  <c r="E56" i="12"/>
  <c r="E55" i="12"/>
  <c r="E54" i="12"/>
  <c r="E53" i="12"/>
  <c r="E52" i="12"/>
  <c r="E51" i="12"/>
  <c r="E50" i="12"/>
  <c r="E49" i="12"/>
  <c r="E48" i="12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D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415" i="12"/>
  <c r="C416" i="12"/>
  <c r="C417" i="12"/>
  <c r="C418" i="12"/>
  <c r="C419" i="12"/>
  <c r="C420" i="12"/>
  <c r="C421" i="12"/>
  <c r="C422" i="12"/>
  <c r="C423" i="12"/>
  <c r="C424" i="12"/>
  <c r="C425" i="12"/>
  <c r="C426" i="12"/>
  <c r="C427" i="12"/>
  <c r="C428" i="12"/>
  <c r="C429" i="12"/>
  <c r="C430" i="12"/>
  <c r="C431" i="12"/>
  <c r="C432" i="12"/>
  <c r="C433" i="12"/>
  <c r="C434" i="12"/>
  <c r="C435" i="12"/>
  <c r="C436" i="12"/>
  <c r="C437" i="12"/>
  <c r="C438" i="12"/>
  <c r="C439" i="12"/>
  <c r="C440" i="12"/>
  <c r="C441" i="12"/>
  <c r="C442" i="12"/>
  <c r="C443" i="12"/>
  <c r="C444" i="12"/>
  <c r="C445" i="12"/>
  <c r="C446" i="12"/>
  <c r="C447" i="12"/>
  <c r="C448" i="12"/>
  <c r="C449" i="12"/>
  <c r="C450" i="12"/>
  <c r="C451" i="12"/>
  <c r="C452" i="12"/>
  <c r="C453" i="12"/>
  <c r="C454" i="12"/>
  <c r="C455" i="12"/>
  <c r="C456" i="12"/>
  <c r="C457" i="12"/>
  <c r="C458" i="12"/>
  <c r="C459" i="12"/>
  <c r="C460" i="12"/>
  <c r="C461" i="12"/>
  <c r="C462" i="12"/>
  <c r="C463" i="12"/>
  <c r="C464" i="12"/>
  <c r="C465" i="12"/>
  <c r="C466" i="12"/>
  <c r="C467" i="12"/>
  <c r="C468" i="12"/>
  <c r="C469" i="12"/>
  <c r="C470" i="12"/>
  <c r="C471" i="12"/>
  <c r="C472" i="12"/>
  <c r="C473" i="12"/>
  <c r="C474" i="12"/>
  <c r="C475" i="12"/>
  <c r="C476" i="12"/>
  <c r="C477" i="12"/>
  <c r="C478" i="12"/>
  <c r="C479" i="12"/>
  <c r="C480" i="12"/>
  <c r="C481" i="12"/>
  <c r="C482" i="12"/>
  <c r="C483" i="12"/>
  <c r="C484" i="12"/>
  <c r="C485" i="12"/>
  <c r="C486" i="12"/>
  <c r="C487" i="12"/>
  <c r="C488" i="12"/>
  <c r="C489" i="12"/>
  <c r="C490" i="12"/>
  <c r="C491" i="12"/>
  <c r="C492" i="12"/>
  <c r="C493" i="12"/>
  <c r="C494" i="12"/>
  <c r="C495" i="12"/>
  <c r="C496" i="12"/>
  <c r="C497" i="12"/>
  <c r="C498" i="12"/>
  <c r="C499" i="12"/>
  <c r="C500" i="12"/>
  <c r="C501" i="12"/>
  <c r="C502" i="12"/>
  <c r="C503" i="12"/>
  <c r="C504" i="12"/>
  <c r="C505" i="12"/>
  <c r="C506" i="12"/>
  <c r="C507" i="12"/>
  <c r="C508" i="12"/>
  <c r="C509" i="12"/>
  <c r="C510" i="12"/>
  <c r="C511" i="12"/>
  <c r="C512" i="12"/>
  <c r="C513" i="12"/>
  <c r="C514" i="12"/>
  <c r="B515" i="12" s="1"/>
  <c r="C10" i="12"/>
  <c r="A10" i="12"/>
  <c r="A640" i="12" l="1"/>
  <c r="G639" i="12"/>
  <c r="F640" i="12" s="1"/>
  <c r="E639" i="12"/>
  <c r="D640" i="12" s="1"/>
  <c r="C639" i="12"/>
  <c r="B640" i="12" s="1"/>
  <c r="J515" i="12"/>
  <c r="K515" i="12" s="1"/>
  <c r="G516" i="12"/>
  <c r="F517" i="12" s="1"/>
  <c r="E516" i="12"/>
  <c r="D517" i="12" s="1"/>
  <c r="A517" i="12"/>
  <c r="B516" i="12"/>
  <c r="I515" i="12"/>
  <c r="H516" i="12" s="1"/>
  <c r="H517" i="12" s="1"/>
  <c r="F11" i="12"/>
  <c r="F12" i="12" s="1"/>
  <c r="F13" i="12" s="1"/>
  <c r="F14" i="12" s="1"/>
  <c r="F15" i="12" s="1"/>
  <c r="F16" i="12" s="1"/>
  <c r="F17" i="12" s="1"/>
  <c r="F18" i="12" s="1"/>
  <c r="F19" i="12" s="1"/>
  <c r="F20" i="12" s="1"/>
  <c r="F21" i="12" s="1"/>
  <c r="F22" i="12" s="1"/>
  <c r="F23" i="12" s="1"/>
  <c r="F24" i="12" s="1"/>
  <c r="F25" i="12" s="1"/>
  <c r="F26" i="12" s="1"/>
  <c r="F27" i="12" s="1"/>
  <c r="F28" i="12" s="1"/>
  <c r="F29" i="12" s="1"/>
  <c r="F30" i="12" s="1"/>
  <c r="F31" i="12" s="1"/>
  <c r="F32" i="12" s="1"/>
  <c r="F33" i="12" s="1"/>
  <c r="F34" i="12" s="1"/>
  <c r="F35" i="12" s="1"/>
  <c r="F36" i="12" s="1"/>
  <c r="F37" i="12" s="1"/>
  <c r="F38" i="12" s="1"/>
  <c r="F39" i="12" s="1"/>
  <c r="F40" i="12" s="1"/>
  <c r="F41" i="12" s="1"/>
  <c r="F42" i="12" s="1"/>
  <c r="F43" i="12" s="1"/>
  <c r="F44" i="12" s="1"/>
  <c r="F45" i="12" s="1"/>
  <c r="F46" i="12" s="1"/>
  <c r="F47" i="12" s="1"/>
  <c r="F48" i="12" s="1"/>
  <c r="F49" i="12" s="1"/>
  <c r="F50" i="12" s="1"/>
  <c r="F51" i="12" s="1"/>
  <c r="F52" i="12" s="1"/>
  <c r="F53" i="12" s="1"/>
  <c r="F54" i="12" s="1"/>
  <c r="F55" i="12" s="1"/>
  <c r="F56" i="12" s="1"/>
  <c r="F57" i="12" s="1"/>
  <c r="F58" i="12" s="1"/>
  <c r="F59" i="12" s="1"/>
  <c r="F60" i="12" s="1"/>
  <c r="F61" i="12" s="1"/>
  <c r="F62" i="12" s="1"/>
  <c r="F63" i="12" s="1"/>
  <c r="F64" i="12" s="1"/>
  <c r="F65" i="12" s="1"/>
  <c r="F66" i="12" s="1"/>
  <c r="F67" i="12" s="1"/>
  <c r="F68" i="12" s="1"/>
  <c r="F69" i="12" s="1"/>
  <c r="F70" i="12" s="1"/>
  <c r="F71" i="12" s="1"/>
  <c r="F72" i="12" s="1"/>
  <c r="F73" i="12" s="1"/>
  <c r="F74" i="12" s="1"/>
  <c r="F75" i="12" s="1"/>
  <c r="F76" i="12" s="1"/>
  <c r="F77" i="12" s="1"/>
  <c r="F78" i="12" s="1"/>
  <c r="F79" i="12" s="1"/>
  <c r="F80" i="12" s="1"/>
  <c r="F81" i="12" s="1"/>
  <c r="F82" i="12" s="1"/>
  <c r="F83" i="12" s="1"/>
  <c r="F84" i="12" s="1"/>
  <c r="F85" i="12" s="1"/>
  <c r="F86" i="12" s="1"/>
  <c r="F87" i="12" s="1"/>
  <c r="F88" i="12" s="1"/>
  <c r="F89" i="12" s="1"/>
  <c r="F90" i="12" s="1"/>
  <c r="F91" i="12" s="1"/>
  <c r="F92" i="12" s="1"/>
  <c r="F93" i="12" s="1"/>
  <c r="F94" i="12" s="1"/>
  <c r="F95" i="12" s="1"/>
  <c r="F96" i="12" s="1"/>
  <c r="F97" i="12" s="1"/>
  <c r="F98" i="12" s="1"/>
  <c r="F99" i="12" s="1"/>
  <c r="F100" i="12" s="1"/>
  <c r="F101" i="12" s="1"/>
  <c r="F102" i="12" s="1"/>
  <c r="F103" i="12" s="1"/>
  <c r="F104" i="12" s="1"/>
  <c r="F105" i="12" s="1"/>
  <c r="F106" i="12" s="1"/>
  <c r="F107" i="12" s="1"/>
  <c r="F108" i="12" s="1"/>
  <c r="F109" i="12" s="1"/>
  <c r="F110" i="12" s="1"/>
  <c r="F111" i="12" s="1"/>
  <c r="F112" i="12" s="1"/>
  <c r="F113" i="12" s="1"/>
  <c r="F114" i="12" s="1"/>
  <c r="F115" i="12" s="1"/>
  <c r="F116" i="12" s="1"/>
  <c r="F117" i="12" s="1"/>
  <c r="F118" i="12" s="1"/>
  <c r="F119" i="12" s="1"/>
  <c r="F120" i="12" s="1"/>
  <c r="F121" i="12" s="1"/>
  <c r="F122" i="12" s="1"/>
  <c r="F123" i="12" s="1"/>
  <c r="F124" i="12" s="1"/>
  <c r="F125" i="12" s="1"/>
  <c r="F126" i="12" s="1"/>
  <c r="F127" i="12" s="1"/>
  <c r="F128" i="12" s="1"/>
  <c r="F129" i="12" s="1"/>
  <c r="F130" i="12" s="1"/>
  <c r="F131" i="12" s="1"/>
  <c r="F132" i="12" s="1"/>
  <c r="F133" i="12" s="1"/>
  <c r="F134" i="12" s="1"/>
  <c r="F135" i="12" s="1"/>
  <c r="F136" i="12" s="1"/>
  <c r="F137" i="12" s="1"/>
  <c r="F138" i="12" s="1"/>
  <c r="F139" i="12" s="1"/>
  <c r="F140" i="12" s="1"/>
  <c r="F141" i="12" s="1"/>
  <c r="F142" i="12" s="1"/>
  <c r="F143" i="12" s="1"/>
  <c r="F144" i="12" s="1"/>
  <c r="F145" i="12" s="1"/>
  <c r="F146" i="12" s="1"/>
  <c r="F147" i="12" s="1"/>
  <c r="F148" i="12" s="1"/>
  <c r="F149" i="12" s="1"/>
  <c r="F150" i="12" s="1"/>
  <c r="F151" i="12" s="1"/>
  <c r="F152" i="12" s="1"/>
  <c r="F153" i="12" s="1"/>
  <c r="F154" i="12" s="1"/>
  <c r="F155" i="12" s="1"/>
  <c r="F156" i="12" s="1"/>
  <c r="F157" i="12" s="1"/>
  <c r="F158" i="12" s="1"/>
  <c r="F159" i="12" s="1"/>
  <c r="F160" i="12" s="1"/>
  <c r="F161" i="12" s="1"/>
  <c r="F162" i="12" s="1"/>
  <c r="F163" i="12" s="1"/>
  <c r="F164" i="12" s="1"/>
  <c r="F165" i="12" s="1"/>
  <c r="F166" i="12" s="1"/>
  <c r="F167" i="12" s="1"/>
  <c r="F168" i="12" s="1"/>
  <c r="F169" i="12" s="1"/>
  <c r="F170" i="12" s="1"/>
  <c r="F171" i="12" s="1"/>
  <c r="F172" i="12" s="1"/>
  <c r="F173" i="12" s="1"/>
  <c r="F174" i="12" s="1"/>
  <c r="F175" i="12" s="1"/>
  <c r="F176" i="12" s="1"/>
  <c r="F177" i="12" s="1"/>
  <c r="F178" i="12" s="1"/>
  <c r="F179" i="12" s="1"/>
  <c r="F180" i="12" s="1"/>
  <c r="F181" i="12" s="1"/>
  <c r="F182" i="12" s="1"/>
  <c r="F183" i="12" s="1"/>
  <c r="F184" i="12" s="1"/>
  <c r="F185" i="12" s="1"/>
  <c r="F186" i="12" s="1"/>
  <c r="F187" i="12" s="1"/>
  <c r="F188" i="12" s="1"/>
  <c r="F189" i="12" s="1"/>
  <c r="F190" i="12" s="1"/>
  <c r="F191" i="12" s="1"/>
  <c r="F192" i="12" s="1"/>
  <c r="F193" i="12" s="1"/>
  <c r="F194" i="12" s="1"/>
  <c r="F195" i="12" s="1"/>
  <c r="F196" i="12" s="1"/>
  <c r="F197" i="12" s="1"/>
  <c r="F198" i="12" s="1"/>
  <c r="F199" i="12" s="1"/>
  <c r="F200" i="12" s="1"/>
  <c r="F201" i="12" s="1"/>
  <c r="F202" i="12" s="1"/>
  <c r="F203" i="12" s="1"/>
  <c r="F204" i="12" s="1"/>
  <c r="F205" i="12" s="1"/>
  <c r="F206" i="12" s="1"/>
  <c r="F207" i="12" s="1"/>
  <c r="F208" i="12" s="1"/>
  <c r="F209" i="12" s="1"/>
  <c r="F210" i="12" s="1"/>
  <c r="F211" i="12" s="1"/>
  <c r="F212" i="12" s="1"/>
  <c r="F213" i="12" s="1"/>
  <c r="F214" i="12" s="1"/>
  <c r="F215" i="12" s="1"/>
  <c r="F216" i="12" s="1"/>
  <c r="F217" i="12" s="1"/>
  <c r="F218" i="12" s="1"/>
  <c r="F219" i="12" s="1"/>
  <c r="F220" i="12" s="1"/>
  <c r="F221" i="12" s="1"/>
  <c r="F222" i="12" s="1"/>
  <c r="F223" i="12" s="1"/>
  <c r="F224" i="12" s="1"/>
  <c r="F225" i="12" s="1"/>
  <c r="F226" i="12" s="1"/>
  <c r="F227" i="12" s="1"/>
  <c r="F228" i="12" s="1"/>
  <c r="F229" i="12" s="1"/>
  <c r="F230" i="12" s="1"/>
  <c r="F231" i="12" s="1"/>
  <c r="F232" i="12" s="1"/>
  <c r="F233" i="12" s="1"/>
  <c r="F234" i="12" s="1"/>
  <c r="F235" i="12" s="1"/>
  <c r="F236" i="12" s="1"/>
  <c r="F237" i="12" s="1"/>
  <c r="F238" i="12" s="1"/>
  <c r="F239" i="12" s="1"/>
  <c r="F240" i="12" s="1"/>
  <c r="F241" i="12" s="1"/>
  <c r="F242" i="12" s="1"/>
  <c r="F243" i="12" s="1"/>
  <c r="F244" i="12" s="1"/>
  <c r="F245" i="12" s="1"/>
  <c r="F246" i="12" s="1"/>
  <c r="F247" i="12" s="1"/>
  <c r="F248" i="12" s="1"/>
  <c r="F249" i="12" s="1"/>
  <c r="F250" i="12" s="1"/>
  <c r="F251" i="12" s="1"/>
  <c r="F252" i="12" s="1"/>
  <c r="F253" i="12" s="1"/>
  <c r="F254" i="12" s="1"/>
  <c r="F255" i="12" s="1"/>
  <c r="F256" i="12" s="1"/>
  <c r="F257" i="12" s="1"/>
  <c r="F258" i="12" s="1"/>
  <c r="F259" i="12" s="1"/>
  <c r="F260" i="12" s="1"/>
  <c r="F261" i="12" s="1"/>
  <c r="F262" i="12" s="1"/>
  <c r="F263" i="12" s="1"/>
  <c r="F264" i="12" s="1"/>
  <c r="F265" i="12" s="1"/>
  <c r="F266" i="12" s="1"/>
  <c r="F267" i="12" s="1"/>
  <c r="F268" i="12" s="1"/>
  <c r="F269" i="12" s="1"/>
  <c r="F270" i="12" s="1"/>
  <c r="F271" i="12" s="1"/>
  <c r="F272" i="12" s="1"/>
  <c r="F273" i="12" s="1"/>
  <c r="F274" i="12" s="1"/>
  <c r="F275" i="12" s="1"/>
  <c r="F276" i="12" s="1"/>
  <c r="F277" i="12" s="1"/>
  <c r="F278" i="12" s="1"/>
  <c r="F279" i="12" s="1"/>
  <c r="F280" i="12" s="1"/>
  <c r="F281" i="12" s="1"/>
  <c r="F282" i="12" s="1"/>
  <c r="F283" i="12" s="1"/>
  <c r="F284" i="12" s="1"/>
  <c r="F285" i="12" s="1"/>
  <c r="F286" i="12" s="1"/>
  <c r="F287" i="12" s="1"/>
  <c r="F288" i="12" s="1"/>
  <c r="F289" i="12" s="1"/>
  <c r="F290" i="12" s="1"/>
  <c r="F291" i="12" s="1"/>
  <c r="F292" i="12" s="1"/>
  <c r="F293" i="12" s="1"/>
  <c r="F294" i="12" s="1"/>
  <c r="F295" i="12" s="1"/>
  <c r="F296" i="12" s="1"/>
  <c r="F297" i="12" s="1"/>
  <c r="F298" i="12" s="1"/>
  <c r="F299" i="12" s="1"/>
  <c r="F300" i="12" s="1"/>
  <c r="F301" i="12" s="1"/>
  <c r="F302" i="12" s="1"/>
  <c r="F303" i="12" s="1"/>
  <c r="F304" i="12" s="1"/>
  <c r="F305" i="12" s="1"/>
  <c r="F306" i="12" s="1"/>
  <c r="F307" i="12" s="1"/>
  <c r="F308" i="12" s="1"/>
  <c r="F309" i="12" s="1"/>
  <c r="F310" i="12" s="1"/>
  <c r="F311" i="12" s="1"/>
  <c r="F312" i="12" s="1"/>
  <c r="F313" i="12" s="1"/>
  <c r="F314" i="12" s="1"/>
  <c r="F315" i="12" s="1"/>
  <c r="F316" i="12" s="1"/>
  <c r="F317" i="12" s="1"/>
  <c r="F318" i="12" s="1"/>
  <c r="F319" i="12" s="1"/>
  <c r="F320" i="12" s="1"/>
  <c r="F321" i="12" s="1"/>
  <c r="F322" i="12" s="1"/>
  <c r="F323" i="12" s="1"/>
  <c r="F324" i="12" s="1"/>
  <c r="F325" i="12" s="1"/>
  <c r="F326" i="12" s="1"/>
  <c r="F327" i="12" s="1"/>
  <c r="F328" i="12" s="1"/>
  <c r="F329" i="12" s="1"/>
  <c r="F330" i="12" s="1"/>
  <c r="F331" i="12" s="1"/>
  <c r="F332" i="12" s="1"/>
  <c r="F333" i="12" s="1"/>
  <c r="F334" i="12" s="1"/>
  <c r="F335" i="12" s="1"/>
  <c r="F336" i="12" s="1"/>
  <c r="F337" i="12" s="1"/>
  <c r="F338" i="12" s="1"/>
  <c r="F339" i="12" s="1"/>
  <c r="F340" i="12" s="1"/>
  <c r="F341" i="12" s="1"/>
  <c r="F342" i="12" s="1"/>
  <c r="F343" i="12" s="1"/>
  <c r="F344" i="12" s="1"/>
  <c r="F345" i="12" s="1"/>
  <c r="F346" i="12" s="1"/>
  <c r="F347" i="12" s="1"/>
  <c r="F348" i="12" s="1"/>
  <c r="F349" i="12" s="1"/>
  <c r="F350" i="12" s="1"/>
  <c r="F351" i="12" s="1"/>
  <c r="F352" i="12" s="1"/>
  <c r="F353" i="12" s="1"/>
  <c r="F354" i="12" s="1"/>
  <c r="F355" i="12" s="1"/>
  <c r="F356" i="12" s="1"/>
  <c r="F357" i="12" s="1"/>
  <c r="F358" i="12" s="1"/>
  <c r="F359" i="12" s="1"/>
  <c r="F360" i="12" s="1"/>
  <c r="F361" i="12" s="1"/>
  <c r="F362" i="12" s="1"/>
  <c r="F363" i="12" s="1"/>
  <c r="F364" i="12" s="1"/>
  <c r="F365" i="12" s="1"/>
  <c r="F366" i="12" s="1"/>
  <c r="F367" i="12" s="1"/>
  <c r="F368" i="12" s="1"/>
  <c r="F369" i="12" s="1"/>
  <c r="F370" i="12" s="1"/>
  <c r="F371" i="12" s="1"/>
  <c r="F372" i="12" s="1"/>
  <c r="F373" i="12" s="1"/>
  <c r="F374" i="12" s="1"/>
  <c r="F375" i="12" s="1"/>
  <c r="F376" i="12" s="1"/>
  <c r="F377" i="12" s="1"/>
  <c r="F378" i="12" s="1"/>
  <c r="F379" i="12" s="1"/>
  <c r="F380" i="12" s="1"/>
  <c r="F381" i="12" s="1"/>
  <c r="F382" i="12" s="1"/>
  <c r="F383" i="12" s="1"/>
  <c r="F384" i="12" s="1"/>
  <c r="F385" i="12" s="1"/>
  <c r="F386" i="12" s="1"/>
  <c r="F387" i="12" s="1"/>
  <c r="F388" i="12" s="1"/>
  <c r="F389" i="12" s="1"/>
  <c r="F390" i="12" s="1"/>
  <c r="F391" i="12" s="1"/>
  <c r="F392" i="12" s="1"/>
  <c r="F393" i="12" s="1"/>
  <c r="F394" i="12" s="1"/>
  <c r="F395" i="12" s="1"/>
  <c r="F396" i="12" s="1"/>
  <c r="F397" i="12" s="1"/>
  <c r="F398" i="12" s="1"/>
  <c r="F399" i="12" s="1"/>
  <c r="F400" i="12" s="1"/>
  <c r="F401" i="12" s="1"/>
  <c r="F402" i="12" s="1"/>
  <c r="F403" i="12" s="1"/>
  <c r="F404" i="12" s="1"/>
  <c r="F405" i="12" s="1"/>
  <c r="F406" i="12" s="1"/>
  <c r="F407" i="12" s="1"/>
  <c r="F408" i="12" s="1"/>
  <c r="F409" i="12" s="1"/>
  <c r="F410" i="12" s="1"/>
  <c r="F411" i="12" s="1"/>
  <c r="F412" i="12" s="1"/>
  <c r="F413" i="12" s="1"/>
  <c r="F414" i="12" s="1"/>
  <c r="F415" i="12" s="1"/>
  <c r="F416" i="12" s="1"/>
  <c r="F417" i="12" s="1"/>
  <c r="F418" i="12" s="1"/>
  <c r="F419" i="12" s="1"/>
  <c r="F420" i="12" s="1"/>
  <c r="F421" i="12" s="1"/>
  <c r="F422" i="12" s="1"/>
  <c r="F423" i="12" s="1"/>
  <c r="F424" i="12" s="1"/>
  <c r="F425" i="12" s="1"/>
  <c r="F426" i="12" s="1"/>
  <c r="F427" i="12" s="1"/>
  <c r="F428" i="12" s="1"/>
  <c r="F429" i="12" s="1"/>
  <c r="F430" i="12" s="1"/>
  <c r="F431" i="12" s="1"/>
  <c r="F432" i="12" s="1"/>
  <c r="F433" i="12" s="1"/>
  <c r="F434" i="12" s="1"/>
  <c r="F435" i="12" s="1"/>
  <c r="F436" i="12" s="1"/>
  <c r="F437" i="12" s="1"/>
  <c r="F438" i="12" s="1"/>
  <c r="F439" i="12" s="1"/>
  <c r="F440" i="12" s="1"/>
  <c r="F441" i="12" s="1"/>
  <c r="F442" i="12" s="1"/>
  <c r="F443" i="12" s="1"/>
  <c r="F444" i="12" s="1"/>
  <c r="F445" i="12" s="1"/>
  <c r="F446" i="12" s="1"/>
  <c r="F447" i="12" s="1"/>
  <c r="F448" i="12" s="1"/>
  <c r="F449" i="12" s="1"/>
  <c r="F450" i="12" s="1"/>
  <c r="F451" i="12" s="1"/>
  <c r="F452" i="12" s="1"/>
  <c r="F453" i="12" s="1"/>
  <c r="F454" i="12" s="1"/>
  <c r="F455" i="12" s="1"/>
  <c r="F456" i="12" s="1"/>
  <c r="F457" i="12" s="1"/>
  <c r="F458" i="12" s="1"/>
  <c r="F459" i="12" s="1"/>
  <c r="F460" i="12" s="1"/>
  <c r="F461" i="12" s="1"/>
  <c r="F462" i="12" s="1"/>
  <c r="F463" i="12" s="1"/>
  <c r="F464" i="12" s="1"/>
  <c r="F465" i="12" s="1"/>
  <c r="F466" i="12" s="1"/>
  <c r="F467" i="12" s="1"/>
  <c r="F468" i="12" s="1"/>
  <c r="F469" i="12" s="1"/>
  <c r="F470" i="12" s="1"/>
  <c r="F471" i="12" s="1"/>
  <c r="F472" i="12" s="1"/>
  <c r="F473" i="12" s="1"/>
  <c r="F474" i="12" s="1"/>
  <c r="F475" i="12" s="1"/>
  <c r="F476" i="12" s="1"/>
  <c r="F477" i="12" s="1"/>
  <c r="F478" i="12" s="1"/>
  <c r="F479" i="12" s="1"/>
  <c r="F480" i="12" s="1"/>
  <c r="F481" i="12" s="1"/>
  <c r="F482" i="12" s="1"/>
  <c r="F483" i="12" s="1"/>
  <c r="F484" i="12" s="1"/>
  <c r="F485" i="12" s="1"/>
  <c r="F486" i="12" s="1"/>
  <c r="F487" i="12" s="1"/>
  <c r="F488" i="12" s="1"/>
  <c r="F489" i="12" s="1"/>
  <c r="F490" i="12" s="1"/>
  <c r="F491" i="12" s="1"/>
  <c r="F492" i="12" s="1"/>
  <c r="F493" i="12" s="1"/>
  <c r="F494" i="12" s="1"/>
  <c r="F495" i="12" s="1"/>
  <c r="F496" i="12" s="1"/>
  <c r="F497" i="12" s="1"/>
  <c r="F498" i="12" s="1"/>
  <c r="F499" i="12" s="1"/>
  <c r="F500" i="12" s="1"/>
  <c r="F501" i="12" s="1"/>
  <c r="F502" i="12" s="1"/>
  <c r="F503" i="12" s="1"/>
  <c r="F504" i="12" s="1"/>
  <c r="F505" i="12" s="1"/>
  <c r="F506" i="12" s="1"/>
  <c r="F507" i="12" s="1"/>
  <c r="F508" i="12" s="1"/>
  <c r="F509" i="12" s="1"/>
  <c r="F510" i="12" s="1"/>
  <c r="F511" i="12" s="1"/>
  <c r="F512" i="12" s="1"/>
  <c r="F513" i="12" s="1"/>
  <c r="F514" i="12" s="1"/>
  <c r="D11" i="12"/>
  <c r="D12" i="12" s="1"/>
  <c r="D13" i="12" s="1"/>
  <c r="D14" i="12" s="1"/>
  <c r="D15" i="12" s="1"/>
  <c r="D16" i="12" s="1"/>
  <c r="D17" i="12" s="1"/>
  <c r="D18" i="12" s="1"/>
  <c r="D19" i="12" s="1"/>
  <c r="D20" i="12" s="1"/>
  <c r="D21" i="12" s="1"/>
  <c r="D22" i="12" s="1"/>
  <c r="D23" i="12" s="1"/>
  <c r="D24" i="12" s="1"/>
  <c r="D25" i="12" s="1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D36" i="12" s="1"/>
  <c r="D37" i="12" s="1"/>
  <c r="D38" i="12" s="1"/>
  <c r="D39" i="12" s="1"/>
  <c r="D40" i="12" s="1"/>
  <c r="D41" i="12" s="1"/>
  <c r="D42" i="12" s="1"/>
  <c r="D43" i="12" s="1"/>
  <c r="D44" i="12" s="1"/>
  <c r="D45" i="12" s="1"/>
  <c r="D46" i="12" s="1"/>
  <c r="D47" i="12" s="1"/>
  <c r="D48" i="12" s="1"/>
  <c r="D49" i="12" s="1"/>
  <c r="D50" i="12" s="1"/>
  <c r="D51" i="12" s="1"/>
  <c r="D52" i="12" s="1"/>
  <c r="D53" i="12" s="1"/>
  <c r="D54" i="12" s="1"/>
  <c r="D55" i="12" s="1"/>
  <c r="D56" i="12" s="1"/>
  <c r="D57" i="12" s="1"/>
  <c r="D58" i="12" s="1"/>
  <c r="D59" i="12" s="1"/>
  <c r="D60" i="12" s="1"/>
  <c r="D61" i="12" s="1"/>
  <c r="D62" i="12" s="1"/>
  <c r="D63" i="12" s="1"/>
  <c r="D64" i="12" s="1"/>
  <c r="D65" i="12" s="1"/>
  <c r="D66" i="12" s="1"/>
  <c r="D67" i="12" s="1"/>
  <c r="D68" i="12" s="1"/>
  <c r="D69" i="12" s="1"/>
  <c r="D70" i="12" s="1"/>
  <c r="D71" i="12" s="1"/>
  <c r="D72" i="12" s="1"/>
  <c r="D73" i="12" s="1"/>
  <c r="D74" i="12" s="1"/>
  <c r="D75" i="12" s="1"/>
  <c r="D76" i="12" s="1"/>
  <c r="D77" i="12" s="1"/>
  <c r="D78" i="12" s="1"/>
  <c r="D79" i="12" s="1"/>
  <c r="D80" i="12" s="1"/>
  <c r="D81" i="12" s="1"/>
  <c r="D82" i="12" s="1"/>
  <c r="D83" i="12" s="1"/>
  <c r="D84" i="12" s="1"/>
  <c r="D85" i="12" s="1"/>
  <c r="D86" i="12" s="1"/>
  <c r="D87" i="12" s="1"/>
  <c r="D88" i="12" s="1"/>
  <c r="D89" i="12" s="1"/>
  <c r="D90" i="12" s="1"/>
  <c r="D91" i="12" s="1"/>
  <c r="D92" i="12" s="1"/>
  <c r="D93" i="12" s="1"/>
  <c r="D94" i="12" s="1"/>
  <c r="D95" i="12" s="1"/>
  <c r="D96" i="12" s="1"/>
  <c r="D97" i="12" s="1"/>
  <c r="D98" i="12" s="1"/>
  <c r="D99" i="12" s="1"/>
  <c r="D100" i="12" s="1"/>
  <c r="D101" i="12" s="1"/>
  <c r="D102" i="12" s="1"/>
  <c r="D103" i="12" s="1"/>
  <c r="D104" i="12" s="1"/>
  <c r="D105" i="12" s="1"/>
  <c r="D106" i="12" s="1"/>
  <c r="D107" i="12" s="1"/>
  <c r="D108" i="12" s="1"/>
  <c r="D109" i="12" s="1"/>
  <c r="D110" i="12" s="1"/>
  <c r="D111" i="12" s="1"/>
  <c r="D112" i="12" s="1"/>
  <c r="D113" i="12" s="1"/>
  <c r="D114" i="12" s="1"/>
  <c r="D115" i="12" s="1"/>
  <c r="D116" i="12" s="1"/>
  <c r="D117" i="12" s="1"/>
  <c r="D118" i="12" s="1"/>
  <c r="D119" i="12" s="1"/>
  <c r="D120" i="12" s="1"/>
  <c r="D121" i="12" s="1"/>
  <c r="D122" i="12" s="1"/>
  <c r="D123" i="12" s="1"/>
  <c r="D124" i="12" s="1"/>
  <c r="D125" i="12" s="1"/>
  <c r="D126" i="12" s="1"/>
  <c r="D127" i="12" s="1"/>
  <c r="D128" i="12" s="1"/>
  <c r="D129" i="12" s="1"/>
  <c r="D130" i="12" s="1"/>
  <c r="D131" i="12" s="1"/>
  <c r="D132" i="12" s="1"/>
  <c r="D133" i="12" s="1"/>
  <c r="D134" i="12" s="1"/>
  <c r="D135" i="12" s="1"/>
  <c r="D136" i="12" s="1"/>
  <c r="D137" i="12" s="1"/>
  <c r="D138" i="12" s="1"/>
  <c r="D139" i="12" s="1"/>
  <c r="D140" i="12" s="1"/>
  <c r="D141" i="12" s="1"/>
  <c r="D142" i="12" s="1"/>
  <c r="D143" i="12" s="1"/>
  <c r="D144" i="12" s="1"/>
  <c r="D145" i="12" s="1"/>
  <c r="D146" i="12" s="1"/>
  <c r="D147" i="12" s="1"/>
  <c r="D148" i="12" s="1"/>
  <c r="D149" i="12" s="1"/>
  <c r="D150" i="12" s="1"/>
  <c r="D151" i="12" s="1"/>
  <c r="D152" i="12" s="1"/>
  <c r="D153" i="12" s="1"/>
  <c r="D154" i="12" s="1"/>
  <c r="D155" i="12" s="1"/>
  <c r="D156" i="12" s="1"/>
  <c r="D157" i="12" s="1"/>
  <c r="D158" i="12" s="1"/>
  <c r="D159" i="12" s="1"/>
  <c r="D160" i="12" s="1"/>
  <c r="D161" i="12" s="1"/>
  <c r="D162" i="12" s="1"/>
  <c r="D163" i="12" s="1"/>
  <c r="D164" i="12" s="1"/>
  <c r="D165" i="12" s="1"/>
  <c r="D166" i="12" s="1"/>
  <c r="D167" i="12" s="1"/>
  <c r="D168" i="12" s="1"/>
  <c r="D169" i="12" s="1"/>
  <c r="D170" i="12" s="1"/>
  <c r="D171" i="12" s="1"/>
  <c r="D172" i="12" s="1"/>
  <c r="D173" i="12" s="1"/>
  <c r="D174" i="12" s="1"/>
  <c r="D175" i="12" s="1"/>
  <c r="D176" i="12" s="1"/>
  <c r="D177" i="12" s="1"/>
  <c r="D178" i="12" s="1"/>
  <c r="D179" i="12" s="1"/>
  <c r="D180" i="12" s="1"/>
  <c r="D181" i="12" s="1"/>
  <c r="D182" i="12" s="1"/>
  <c r="D183" i="12" s="1"/>
  <c r="D184" i="12" s="1"/>
  <c r="D185" i="12" s="1"/>
  <c r="D186" i="12" s="1"/>
  <c r="D187" i="12" s="1"/>
  <c r="D188" i="12" s="1"/>
  <c r="D189" i="12" s="1"/>
  <c r="D190" i="12" s="1"/>
  <c r="D191" i="12" s="1"/>
  <c r="D192" i="12" s="1"/>
  <c r="D193" i="12" s="1"/>
  <c r="D194" i="12" s="1"/>
  <c r="D195" i="12" s="1"/>
  <c r="D196" i="12" s="1"/>
  <c r="D197" i="12" s="1"/>
  <c r="D198" i="12" s="1"/>
  <c r="D199" i="12" s="1"/>
  <c r="D200" i="12" s="1"/>
  <c r="D201" i="12" s="1"/>
  <c r="D202" i="12" s="1"/>
  <c r="D203" i="12" s="1"/>
  <c r="D204" i="12" s="1"/>
  <c r="D205" i="12" s="1"/>
  <c r="D206" i="12" s="1"/>
  <c r="D207" i="12" s="1"/>
  <c r="D208" i="12" s="1"/>
  <c r="D209" i="12" s="1"/>
  <c r="D210" i="12" s="1"/>
  <c r="D211" i="12" s="1"/>
  <c r="D212" i="12" s="1"/>
  <c r="D213" i="12" s="1"/>
  <c r="D214" i="12" s="1"/>
  <c r="D215" i="12" s="1"/>
  <c r="D216" i="12" s="1"/>
  <c r="D217" i="12" s="1"/>
  <c r="D218" i="12" s="1"/>
  <c r="D219" i="12" s="1"/>
  <c r="D220" i="12" s="1"/>
  <c r="D221" i="12" s="1"/>
  <c r="D222" i="12" s="1"/>
  <c r="D223" i="12" s="1"/>
  <c r="D224" i="12" s="1"/>
  <c r="D225" i="12" s="1"/>
  <c r="D226" i="12" s="1"/>
  <c r="D227" i="12" s="1"/>
  <c r="D228" i="12" s="1"/>
  <c r="D229" i="12" s="1"/>
  <c r="D230" i="12" s="1"/>
  <c r="D231" i="12" s="1"/>
  <c r="D232" i="12" s="1"/>
  <c r="D233" i="12" s="1"/>
  <c r="D234" i="12" s="1"/>
  <c r="D235" i="12" s="1"/>
  <c r="D236" i="12" s="1"/>
  <c r="D237" i="12" s="1"/>
  <c r="D238" i="12" s="1"/>
  <c r="D239" i="12" s="1"/>
  <c r="D240" i="12" s="1"/>
  <c r="D241" i="12" s="1"/>
  <c r="D242" i="12" s="1"/>
  <c r="D243" i="12" s="1"/>
  <c r="D244" i="12" s="1"/>
  <c r="D245" i="12" s="1"/>
  <c r="D246" i="12" s="1"/>
  <c r="D247" i="12" s="1"/>
  <c r="D248" i="12" s="1"/>
  <c r="D249" i="12" s="1"/>
  <c r="D250" i="12" s="1"/>
  <c r="D251" i="12" s="1"/>
  <c r="D252" i="12" s="1"/>
  <c r="D253" i="12" s="1"/>
  <c r="D254" i="12" s="1"/>
  <c r="D255" i="12" s="1"/>
  <c r="D256" i="12" s="1"/>
  <c r="D257" i="12" s="1"/>
  <c r="D258" i="12" s="1"/>
  <c r="D259" i="12" s="1"/>
  <c r="D260" i="12" s="1"/>
  <c r="D261" i="12" s="1"/>
  <c r="D262" i="12" s="1"/>
  <c r="D263" i="12" s="1"/>
  <c r="D264" i="12" s="1"/>
  <c r="D265" i="12" s="1"/>
  <c r="D266" i="12" s="1"/>
  <c r="D267" i="12" s="1"/>
  <c r="D268" i="12" s="1"/>
  <c r="D269" i="12" s="1"/>
  <c r="D270" i="12" s="1"/>
  <c r="D271" i="12" s="1"/>
  <c r="D272" i="12" s="1"/>
  <c r="D273" i="12" s="1"/>
  <c r="D274" i="12" s="1"/>
  <c r="D275" i="12" s="1"/>
  <c r="D276" i="12" s="1"/>
  <c r="D277" i="12" s="1"/>
  <c r="D278" i="12" s="1"/>
  <c r="D279" i="12" s="1"/>
  <c r="D280" i="12" s="1"/>
  <c r="D281" i="12" s="1"/>
  <c r="D282" i="12" s="1"/>
  <c r="D283" i="12" s="1"/>
  <c r="D284" i="12" s="1"/>
  <c r="D285" i="12" s="1"/>
  <c r="D286" i="12" s="1"/>
  <c r="D287" i="12" s="1"/>
  <c r="D288" i="12" s="1"/>
  <c r="D289" i="12" s="1"/>
  <c r="D290" i="12" s="1"/>
  <c r="D291" i="12" s="1"/>
  <c r="D292" i="12" s="1"/>
  <c r="D293" i="12" s="1"/>
  <c r="D294" i="12" s="1"/>
  <c r="D295" i="12" s="1"/>
  <c r="D296" i="12" s="1"/>
  <c r="D297" i="12" s="1"/>
  <c r="D298" i="12" s="1"/>
  <c r="D299" i="12" s="1"/>
  <c r="D300" i="12" s="1"/>
  <c r="D301" i="12" s="1"/>
  <c r="D302" i="12" s="1"/>
  <c r="D303" i="12" s="1"/>
  <c r="D304" i="12" s="1"/>
  <c r="D305" i="12" s="1"/>
  <c r="D306" i="12" s="1"/>
  <c r="D307" i="12" s="1"/>
  <c r="D308" i="12" s="1"/>
  <c r="D309" i="12" s="1"/>
  <c r="D310" i="12" s="1"/>
  <c r="D311" i="12" s="1"/>
  <c r="D312" i="12" s="1"/>
  <c r="D313" i="12" s="1"/>
  <c r="D314" i="12" s="1"/>
  <c r="D315" i="12" s="1"/>
  <c r="D316" i="12" s="1"/>
  <c r="D317" i="12" s="1"/>
  <c r="D318" i="12" s="1"/>
  <c r="D319" i="12" s="1"/>
  <c r="D320" i="12" s="1"/>
  <c r="D321" i="12" s="1"/>
  <c r="D322" i="12" s="1"/>
  <c r="D323" i="12" s="1"/>
  <c r="D324" i="12" s="1"/>
  <c r="D325" i="12" s="1"/>
  <c r="D326" i="12" s="1"/>
  <c r="D327" i="12" s="1"/>
  <c r="D328" i="12" s="1"/>
  <c r="D329" i="12" s="1"/>
  <c r="D330" i="12" s="1"/>
  <c r="D331" i="12" s="1"/>
  <c r="D332" i="12" s="1"/>
  <c r="D333" i="12" s="1"/>
  <c r="D334" i="12" s="1"/>
  <c r="D335" i="12" s="1"/>
  <c r="D336" i="12" s="1"/>
  <c r="D337" i="12" s="1"/>
  <c r="D338" i="12" s="1"/>
  <c r="D339" i="12" s="1"/>
  <c r="D340" i="12" s="1"/>
  <c r="D341" i="12" s="1"/>
  <c r="D342" i="12" s="1"/>
  <c r="D343" i="12" s="1"/>
  <c r="D344" i="12" s="1"/>
  <c r="D345" i="12" s="1"/>
  <c r="D346" i="12" s="1"/>
  <c r="D347" i="12" s="1"/>
  <c r="D348" i="12" s="1"/>
  <c r="D349" i="12" s="1"/>
  <c r="D350" i="12" s="1"/>
  <c r="D351" i="12" s="1"/>
  <c r="D352" i="12" s="1"/>
  <c r="D353" i="12" s="1"/>
  <c r="D354" i="12" s="1"/>
  <c r="D355" i="12" s="1"/>
  <c r="D356" i="12" s="1"/>
  <c r="D357" i="12" s="1"/>
  <c r="D358" i="12" s="1"/>
  <c r="D359" i="12" s="1"/>
  <c r="D360" i="12" s="1"/>
  <c r="D361" i="12" s="1"/>
  <c r="D362" i="12" s="1"/>
  <c r="D363" i="12" s="1"/>
  <c r="D364" i="12" s="1"/>
  <c r="D365" i="12" s="1"/>
  <c r="D366" i="12" s="1"/>
  <c r="D367" i="12" s="1"/>
  <c r="D368" i="12" s="1"/>
  <c r="D369" i="12" s="1"/>
  <c r="D370" i="12" s="1"/>
  <c r="D371" i="12" s="1"/>
  <c r="D372" i="12" s="1"/>
  <c r="D373" i="12" s="1"/>
  <c r="D374" i="12" s="1"/>
  <c r="D375" i="12" s="1"/>
  <c r="D376" i="12" s="1"/>
  <c r="D377" i="12" s="1"/>
  <c r="D378" i="12" s="1"/>
  <c r="D379" i="12" s="1"/>
  <c r="D380" i="12" s="1"/>
  <c r="D381" i="12" s="1"/>
  <c r="D382" i="12" s="1"/>
  <c r="D383" i="12" s="1"/>
  <c r="D384" i="12" s="1"/>
  <c r="D385" i="12" s="1"/>
  <c r="D386" i="12" s="1"/>
  <c r="D387" i="12" s="1"/>
  <c r="D388" i="12" s="1"/>
  <c r="D389" i="12" s="1"/>
  <c r="D390" i="12" s="1"/>
  <c r="D391" i="12" s="1"/>
  <c r="D392" i="12" s="1"/>
  <c r="D393" i="12" s="1"/>
  <c r="D394" i="12" s="1"/>
  <c r="D395" i="12" s="1"/>
  <c r="D396" i="12" s="1"/>
  <c r="D397" i="12" s="1"/>
  <c r="D398" i="12" s="1"/>
  <c r="D399" i="12" s="1"/>
  <c r="D400" i="12" s="1"/>
  <c r="D401" i="12" s="1"/>
  <c r="D402" i="12" s="1"/>
  <c r="D403" i="12" s="1"/>
  <c r="D404" i="12" s="1"/>
  <c r="D405" i="12" s="1"/>
  <c r="D406" i="12" s="1"/>
  <c r="D407" i="12" s="1"/>
  <c r="D408" i="12" s="1"/>
  <c r="D409" i="12" s="1"/>
  <c r="D410" i="12" s="1"/>
  <c r="D411" i="12" s="1"/>
  <c r="D412" i="12" s="1"/>
  <c r="D413" i="12" s="1"/>
  <c r="D414" i="12" s="1"/>
  <c r="D415" i="12" s="1"/>
  <c r="D416" i="12" s="1"/>
  <c r="D417" i="12" s="1"/>
  <c r="D418" i="12" s="1"/>
  <c r="D419" i="12" s="1"/>
  <c r="D420" i="12" s="1"/>
  <c r="D421" i="12" s="1"/>
  <c r="D422" i="12" s="1"/>
  <c r="D423" i="12" s="1"/>
  <c r="D424" i="12" s="1"/>
  <c r="D425" i="12" s="1"/>
  <c r="D426" i="12" s="1"/>
  <c r="D427" i="12" s="1"/>
  <c r="D428" i="12" s="1"/>
  <c r="D429" i="12" s="1"/>
  <c r="D430" i="12" s="1"/>
  <c r="D431" i="12" s="1"/>
  <c r="D432" i="12" s="1"/>
  <c r="D433" i="12" s="1"/>
  <c r="D434" i="12" s="1"/>
  <c r="D435" i="12" s="1"/>
  <c r="D436" i="12" s="1"/>
  <c r="D437" i="12" s="1"/>
  <c r="D438" i="12" s="1"/>
  <c r="D439" i="12" s="1"/>
  <c r="D440" i="12" s="1"/>
  <c r="D441" i="12" s="1"/>
  <c r="D442" i="12" s="1"/>
  <c r="D443" i="12" s="1"/>
  <c r="D444" i="12" s="1"/>
  <c r="D445" i="12" s="1"/>
  <c r="D446" i="12" s="1"/>
  <c r="D447" i="12" s="1"/>
  <c r="D448" i="12" s="1"/>
  <c r="D449" i="12" s="1"/>
  <c r="D450" i="12" s="1"/>
  <c r="D451" i="12" s="1"/>
  <c r="D452" i="12" s="1"/>
  <c r="D453" i="12" s="1"/>
  <c r="D454" i="12" s="1"/>
  <c r="D455" i="12" s="1"/>
  <c r="D456" i="12" s="1"/>
  <c r="D457" i="12" s="1"/>
  <c r="D458" i="12" s="1"/>
  <c r="D459" i="12" s="1"/>
  <c r="D460" i="12" s="1"/>
  <c r="D461" i="12" s="1"/>
  <c r="D462" i="12" s="1"/>
  <c r="D463" i="12" s="1"/>
  <c r="D464" i="12" s="1"/>
  <c r="D465" i="12" s="1"/>
  <c r="D466" i="12" s="1"/>
  <c r="D467" i="12" s="1"/>
  <c r="D468" i="12" s="1"/>
  <c r="D469" i="12" s="1"/>
  <c r="D470" i="12" s="1"/>
  <c r="D471" i="12" s="1"/>
  <c r="D472" i="12" s="1"/>
  <c r="D473" i="12" s="1"/>
  <c r="D474" i="12" s="1"/>
  <c r="D475" i="12" s="1"/>
  <c r="D476" i="12" s="1"/>
  <c r="D477" i="12" s="1"/>
  <c r="D478" i="12" s="1"/>
  <c r="D479" i="12" s="1"/>
  <c r="D480" i="12" s="1"/>
  <c r="D481" i="12" s="1"/>
  <c r="D482" i="12" s="1"/>
  <c r="D483" i="12" s="1"/>
  <c r="D484" i="12" s="1"/>
  <c r="D485" i="12" s="1"/>
  <c r="D486" i="12" s="1"/>
  <c r="D487" i="12" s="1"/>
  <c r="D488" i="12" s="1"/>
  <c r="D489" i="12" s="1"/>
  <c r="D490" i="12" s="1"/>
  <c r="D491" i="12" s="1"/>
  <c r="D492" i="12" s="1"/>
  <c r="D493" i="12" s="1"/>
  <c r="D494" i="12" s="1"/>
  <c r="D495" i="12" s="1"/>
  <c r="D496" i="12" s="1"/>
  <c r="D497" i="12" s="1"/>
  <c r="D498" i="12" s="1"/>
  <c r="D499" i="12" s="1"/>
  <c r="D500" i="12" s="1"/>
  <c r="D501" i="12" s="1"/>
  <c r="D502" i="12" s="1"/>
  <c r="D503" i="12" s="1"/>
  <c r="D504" i="12" s="1"/>
  <c r="D505" i="12" s="1"/>
  <c r="D506" i="12" s="1"/>
  <c r="D507" i="12" s="1"/>
  <c r="D508" i="12" s="1"/>
  <c r="D509" i="12" s="1"/>
  <c r="D510" i="12" s="1"/>
  <c r="D511" i="12" s="1"/>
  <c r="D512" i="12" s="1"/>
  <c r="D513" i="12" s="1"/>
  <c r="D514" i="12" s="1"/>
  <c r="A11" i="12"/>
  <c r="N2" i="64"/>
  <c r="O2" i="64"/>
  <c r="N3" i="64"/>
  <c r="O3" i="64"/>
  <c r="N4" i="64"/>
  <c r="O4" i="64"/>
  <c r="N5" i="64"/>
  <c r="O5" i="64"/>
  <c r="N6" i="64"/>
  <c r="O6" i="64"/>
  <c r="N7" i="64"/>
  <c r="O7" i="64"/>
  <c r="N8" i="64"/>
  <c r="O8" i="64"/>
  <c r="N9" i="64"/>
  <c r="O9" i="64"/>
  <c r="N10" i="64"/>
  <c r="O10" i="64"/>
  <c r="N11" i="64"/>
  <c r="O11" i="64"/>
  <c r="N12" i="64"/>
  <c r="O12" i="64"/>
  <c r="P12" i="64"/>
  <c r="P11" i="64" s="1"/>
  <c r="N13" i="64"/>
  <c r="O13" i="64"/>
  <c r="P13" i="64"/>
  <c r="N14" i="64"/>
  <c r="O14" i="64"/>
  <c r="L15" i="64"/>
  <c r="L16" i="64" s="1"/>
  <c r="L17" i="64" s="1"/>
  <c r="L18" i="64" s="1"/>
  <c r="N15" i="64"/>
  <c r="O15" i="64"/>
  <c r="N16" i="64"/>
  <c r="O16" i="64"/>
  <c r="N17" i="64"/>
  <c r="O17" i="64"/>
  <c r="N18" i="64"/>
  <c r="O18" i="64"/>
  <c r="O19" i="64"/>
  <c r="J640" i="12" l="1"/>
  <c r="K640" i="12" s="1"/>
  <c r="I640" i="12"/>
  <c r="H641" i="12" s="1"/>
  <c r="E640" i="12"/>
  <c r="D641" i="12" s="1"/>
  <c r="C640" i="12"/>
  <c r="B641" i="12" s="1"/>
  <c r="A641" i="12"/>
  <c r="G640" i="12"/>
  <c r="F641" i="12" s="1"/>
  <c r="E517" i="12"/>
  <c r="D518" i="12" s="1"/>
  <c r="I517" i="12"/>
  <c r="H518" i="12" s="1"/>
  <c r="A518" i="12"/>
  <c r="C517" i="12"/>
  <c r="G517" i="12"/>
  <c r="F518" i="12" s="1"/>
  <c r="B517" i="12"/>
  <c r="J516" i="12"/>
  <c r="K516" i="12" s="1"/>
  <c r="A12" i="12"/>
  <c r="J641" i="12" l="1"/>
  <c r="K641" i="12" s="1"/>
  <c r="A642" i="12"/>
  <c r="C641" i="12"/>
  <c r="B642" i="12" s="1"/>
  <c r="I641" i="12"/>
  <c r="H642" i="12" s="1"/>
  <c r="G641" i="12"/>
  <c r="F642" i="12" s="1"/>
  <c r="E641" i="12"/>
  <c r="D642" i="12" s="1"/>
  <c r="G518" i="12"/>
  <c r="F519" i="12" s="1"/>
  <c r="I518" i="12"/>
  <c r="H519" i="12" s="1"/>
  <c r="C518" i="12"/>
  <c r="A519" i="12"/>
  <c r="E518" i="12"/>
  <c r="D519" i="12" s="1"/>
  <c r="B518" i="12"/>
  <c r="J517" i="12"/>
  <c r="K517" i="12" s="1"/>
  <c r="A13" i="12"/>
  <c r="D6" i="64"/>
  <c r="J642" i="12" l="1"/>
  <c r="K642" i="12" s="1"/>
  <c r="C642" i="12"/>
  <c r="B643" i="12" s="1"/>
  <c r="I642" i="12"/>
  <c r="H643" i="12" s="1"/>
  <c r="G642" i="12"/>
  <c r="F643" i="12" s="1"/>
  <c r="E642" i="12"/>
  <c r="D643" i="12" s="1"/>
  <c r="A643" i="12"/>
  <c r="G519" i="12"/>
  <c r="F520" i="12" s="1"/>
  <c r="E519" i="12"/>
  <c r="D520" i="12" s="1"/>
  <c r="A520" i="12"/>
  <c r="I519" i="12"/>
  <c r="H520" i="12" s="1"/>
  <c r="C519" i="12"/>
  <c r="B519" i="12"/>
  <c r="J518" i="12"/>
  <c r="K518" i="12" s="1"/>
  <c r="A14" i="12"/>
  <c r="H96" i="64"/>
  <c r="E94" i="64"/>
  <c r="E93" i="64"/>
  <c r="E92" i="64"/>
  <c r="E91" i="64"/>
  <c r="E90" i="64"/>
  <c r="E89" i="64"/>
  <c r="E88" i="64"/>
  <c r="F85" i="64"/>
  <c r="E84" i="64"/>
  <c r="F84" i="64" s="1"/>
  <c r="F83" i="64"/>
  <c r="F82" i="64"/>
  <c r="F81" i="64"/>
  <c r="F80" i="64"/>
  <c r="F79" i="64"/>
  <c r="F78" i="64"/>
  <c r="F77" i="64"/>
  <c r="F76" i="64"/>
  <c r="F75" i="64"/>
  <c r="E75" i="64"/>
  <c r="F74" i="64"/>
  <c r="F73" i="64"/>
  <c r="F72" i="64"/>
  <c r="F71" i="64"/>
  <c r="F70" i="64"/>
  <c r="F69" i="64"/>
  <c r="F68" i="64"/>
  <c r="F67" i="64"/>
  <c r="F64" i="64"/>
  <c r="E64" i="64"/>
  <c r="F63" i="64"/>
  <c r="F62" i="64"/>
  <c r="E62" i="64"/>
  <c r="F61" i="64"/>
  <c r="F60" i="64"/>
  <c r="E60" i="64" s="1"/>
  <c r="F59" i="64"/>
  <c r="F48" i="64"/>
  <c r="F101" i="64" s="1"/>
  <c r="E101" i="64" s="1"/>
  <c r="E46" i="64"/>
  <c r="D46" i="64"/>
  <c r="E45" i="64"/>
  <c r="D45" i="64"/>
  <c r="E42" i="64"/>
  <c r="D42" i="64"/>
  <c r="E41" i="64"/>
  <c r="D41" i="64"/>
  <c r="E35" i="64"/>
  <c r="F35" i="64" s="1"/>
  <c r="F34" i="64"/>
  <c r="E34" i="64" s="1"/>
  <c r="E28" i="64"/>
  <c r="F28" i="64" s="1"/>
  <c r="D27" i="64"/>
  <c r="F27" i="64" s="1"/>
  <c r="F30" i="64" s="1"/>
  <c r="E30" i="64" s="1"/>
  <c r="F22" i="64"/>
  <c r="E22" i="64" s="1"/>
  <c r="D22" i="64"/>
  <c r="F21" i="64"/>
  <c r="F100" i="64" s="1"/>
  <c r="E100" i="64" s="1"/>
  <c r="R19" i="64"/>
  <c r="R18" i="64"/>
  <c r="Q18" i="64"/>
  <c r="R17" i="64"/>
  <c r="Q17" i="64"/>
  <c r="R16" i="64"/>
  <c r="Q16" i="64"/>
  <c r="R15" i="64"/>
  <c r="Q15" i="64"/>
  <c r="C15" i="64"/>
  <c r="F15" i="64" s="1"/>
  <c r="E15" i="64" s="1"/>
  <c r="R14" i="64"/>
  <c r="Q14" i="64"/>
  <c r="Q13" i="64"/>
  <c r="I13" i="64"/>
  <c r="I12" i="64" s="1"/>
  <c r="I11" i="64" s="1"/>
  <c r="I10" i="64" s="1"/>
  <c r="I9" i="64" s="1"/>
  <c r="I8" i="64" s="1"/>
  <c r="I7" i="64" s="1"/>
  <c r="I6" i="64" s="1"/>
  <c r="Q12" i="64"/>
  <c r="C8" i="64"/>
  <c r="F8" i="64" s="1"/>
  <c r="J643" i="12" l="1"/>
  <c r="K643" i="12" s="1"/>
  <c r="I643" i="12"/>
  <c r="H644" i="12" s="1"/>
  <c r="G643" i="12"/>
  <c r="F644" i="12" s="1"/>
  <c r="E643" i="12"/>
  <c r="D644" i="12" s="1"/>
  <c r="A644" i="12"/>
  <c r="C643" i="12"/>
  <c r="B644" i="12" s="1"/>
  <c r="G520" i="12"/>
  <c r="F521" i="12" s="1"/>
  <c r="E520" i="12"/>
  <c r="D521" i="12" s="1"/>
  <c r="A521" i="12"/>
  <c r="C520" i="12"/>
  <c r="I520" i="12"/>
  <c r="H521" i="12" s="1"/>
  <c r="J519" i="12"/>
  <c r="K519" i="12" s="1"/>
  <c r="B520" i="12"/>
  <c r="A15" i="12"/>
  <c r="E27" i="64"/>
  <c r="D15" i="64"/>
  <c r="F37" i="64"/>
  <c r="D21" i="64"/>
  <c r="E21" i="64"/>
  <c r="E23" i="64" s="1"/>
  <c r="F52" i="64"/>
  <c r="D8" i="64"/>
  <c r="F17" i="64"/>
  <c r="H60" i="64" s="1"/>
  <c r="E8" i="64"/>
  <c r="E17" i="64" s="1"/>
  <c r="R11" i="64"/>
  <c r="R12" i="64"/>
  <c r="R13" i="64"/>
  <c r="F23" i="64"/>
  <c r="F53" i="64"/>
  <c r="E59" i="64"/>
  <c r="E61" i="64"/>
  <c r="E63" i="64"/>
  <c r="J644" i="12" l="1"/>
  <c r="K644" i="12" s="1"/>
  <c r="E644" i="12"/>
  <c r="D645" i="12" s="1"/>
  <c r="G644" i="12"/>
  <c r="F645" i="12" s="1"/>
  <c r="A645" i="12"/>
  <c r="C644" i="12"/>
  <c r="B645" i="12" s="1"/>
  <c r="I644" i="12"/>
  <c r="H645" i="12" s="1"/>
  <c r="B521" i="12"/>
  <c r="J520" i="12"/>
  <c r="K520" i="12" s="1"/>
  <c r="A522" i="12"/>
  <c r="E521" i="12"/>
  <c r="D522" i="12" s="1"/>
  <c r="C521" i="12"/>
  <c r="I521" i="12"/>
  <c r="H522" i="12" s="1"/>
  <c r="G521" i="12"/>
  <c r="F522" i="12" s="1"/>
  <c r="A16" i="12"/>
  <c r="Q11" i="64"/>
  <c r="H61" i="64"/>
  <c r="H84" i="64"/>
  <c r="H81" i="64"/>
  <c r="H80" i="64"/>
  <c r="H74" i="64"/>
  <c r="H79" i="64"/>
  <c r="H72" i="64"/>
  <c r="H77" i="64"/>
  <c r="H71" i="64"/>
  <c r="H76" i="64"/>
  <c r="H75" i="64"/>
  <c r="H64" i="64"/>
  <c r="H59" i="64"/>
  <c r="H73" i="64"/>
  <c r="H78" i="64"/>
  <c r="H70" i="64"/>
  <c r="H83" i="64"/>
  <c r="H82" i="64"/>
  <c r="H63" i="64"/>
  <c r="H85" i="64"/>
  <c r="F102" i="64"/>
  <c r="E102" i="64" s="1"/>
  <c r="H69" i="64"/>
  <c r="H68" i="64"/>
  <c r="E37" i="64"/>
  <c r="H67" i="64"/>
  <c r="E96" i="64"/>
  <c r="F96" i="64" s="1"/>
  <c r="H62" i="64"/>
  <c r="E53" i="64"/>
  <c r="D53" i="64"/>
  <c r="H100" i="64"/>
  <c r="H94" i="64"/>
  <c r="H93" i="64"/>
  <c r="H92" i="64"/>
  <c r="H91" i="64"/>
  <c r="H90" i="64"/>
  <c r="H89" i="64"/>
  <c r="H88" i="64"/>
  <c r="F55" i="64"/>
  <c r="D52" i="64"/>
  <c r="E55" i="64" s="1"/>
  <c r="E52" i="64"/>
  <c r="J645" i="12" l="1"/>
  <c r="K645" i="12" s="1"/>
  <c r="H646" i="12"/>
  <c r="E645" i="12"/>
  <c r="D646" i="12" s="1"/>
  <c r="A646" i="12"/>
  <c r="C645" i="12"/>
  <c r="B646" i="12" s="1"/>
  <c r="I645" i="12"/>
  <c r="G645" i="12"/>
  <c r="F646" i="12" s="1"/>
  <c r="I522" i="12"/>
  <c r="H523" i="12" s="1"/>
  <c r="A523" i="12"/>
  <c r="C522" i="12"/>
  <c r="G522" i="12"/>
  <c r="F523" i="12" s="1"/>
  <c r="E522" i="12"/>
  <c r="D523" i="12" s="1"/>
  <c r="B522" i="12"/>
  <c r="J521" i="12"/>
  <c r="K521" i="12" s="1"/>
  <c r="A17" i="12"/>
  <c r="F99" i="64"/>
  <c r="E99" i="64" s="1"/>
  <c r="R10" i="64"/>
  <c r="Q10" i="64"/>
  <c r="H101" i="64"/>
  <c r="G94" i="64"/>
  <c r="G93" i="64"/>
  <c r="G92" i="64"/>
  <c r="G91" i="64"/>
  <c r="G90" i="64"/>
  <c r="G89" i="64"/>
  <c r="G88" i="64"/>
  <c r="G85" i="64"/>
  <c r="G74" i="64"/>
  <c r="G73" i="64"/>
  <c r="G72" i="64"/>
  <c r="G71" i="64"/>
  <c r="G70" i="64"/>
  <c r="G69" i="64"/>
  <c r="G68" i="64"/>
  <c r="G67" i="64"/>
  <c r="G64" i="64"/>
  <c r="G62" i="64"/>
  <c r="G60" i="64"/>
  <c r="G59" i="64"/>
  <c r="G61" i="64"/>
  <c r="G63" i="64"/>
  <c r="G76" i="64"/>
  <c r="G80" i="64"/>
  <c r="G77" i="64"/>
  <c r="G81" i="64"/>
  <c r="G78" i="64"/>
  <c r="G82" i="64"/>
  <c r="G84" i="64"/>
  <c r="G75" i="64"/>
  <c r="G79" i="64"/>
  <c r="G83" i="64"/>
  <c r="J646" i="12" l="1"/>
  <c r="K646" i="12" s="1"/>
  <c r="G646" i="12"/>
  <c r="F647" i="12" s="1"/>
  <c r="A647" i="12"/>
  <c r="C646" i="12"/>
  <c r="B647" i="12" s="1"/>
  <c r="I646" i="12"/>
  <c r="H647" i="12" s="1"/>
  <c r="E646" i="12"/>
  <c r="D647" i="12" s="1"/>
  <c r="I523" i="12"/>
  <c r="H524" i="12" s="1"/>
  <c r="G523" i="12"/>
  <c r="F524" i="12" s="1"/>
  <c r="E523" i="12"/>
  <c r="D524" i="12" s="1"/>
  <c r="A524" i="12"/>
  <c r="C523" i="12"/>
  <c r="J522" i="12"/>
  <c r="K522" i="12" s="1"/>
  <c r="B523" i="12"/>
  <c r="A18" i="12"/>
  <c r="J647" i="12" l="1"/>
  <c r="K647" i="12" s="1"/>
  <c r="A648" i="12"/>
  <c r="I647" i="12"/>
  <c r="H648" i="12" s="1"/>
  <c r="G647" i="12"/>
  <c r="F648" i="12" s="1"/>
  <c r="E647" i="12"/>
  <c r="D648" i="12" s="1"/>
  <c r="C647" i="12"/>
  <c r="B648" i="12" s="1"/>
  <c r="C524" i="12"/>
  <c r="G524" i="12"/>
  <c r="F525" i="12" s="1"/>
  <c r="E524" i="12"/>
  <c r="D525" i="12" s="1"/>
  <c r="I524" i="12"/>
  <c r="H525" i="12" s="1"/>
  <c r="A525" i="12"/>
  <c r="J523" i="12"/>
  <c r="K523" i="12" s="1"/>
  <c r="B524" i="12"/>
  <c r="A19" i="12"/>
  <c r="J648" i="12" l="1"/>
  <c r="K648" i="12" s="1"/>
  <c r="I648" i="12"/>
  <c r="H649" i="12" s="1"/>
  <c r="G648" i="12"/>
  <c r="F649" i="12" s="1"/>
  <c r="E648" i="12"/>
  <c r="D649" i="12" s="1"/>
  <c r="C648" i="12"/>
  <c r="B649" i="12" s="1"/>
  <c r="A649" i="12"/>
  <c r="E525" i="12"/>
  <c r="D526" i="12" s="1"/>
  <c r="A526" i="12"/>
  <c r="C525" i="12"/>
  <c r="I525" i="12"/>
  <c r="H526" i="12" s="1"/>
  <c r="G525" i="12"/>
  <c r="F526" i="12" s="1"/>
  <c r="B525" i="12"/>
  <c r="J524" i="12"/>
  <c r="K524" i="12" s="1"/>
  <c r="A20" i="12"/>
  <c r="J649" i="12" l="1"/>
  <c r="K649" i="12" s="1"/>
  <c r="G649" i="12"/>
  <c r="F650" i="12" s="1"/>
  <c r="E649" i="12"/>
  <c r="D650" i="12" s="1"/>
  <c r="A650" i="12"/>
  <c r="C649" i="12"/>
  <c r="B650" i="12" s="1"/>
  <c r="I649" i="12"/>
  <c r="H650" i="12" s="1"/>
  <c r="E526" i="12"/>
  <c r="D527" i="12" s="1"/>
  <c r="A527" i="12"/>
  <c r="C526" i="12"/>
  <c r="I526" i="12"/>
  <c r="H527" i="12" s="1"/>
  <c r="G526" i="12"/>
  <c r="F527" i="12" s="1"/>
  <c r="B526" i="12"/>
  <c r="J525" i="12"/>
  <c r="K525" i="12" s="1"/>
  <c r="A21" i="12"/>
  <c r="J650" i="12" l="1"/>
  <c r="K650" i="12" s="1"/>
  <c r="C650" i="12"/>
  <c r="B651" i="12" s="1"/>
  <c r="E650" i="12"/>
  <c r="D651" i="12" s="1"/>
  <c r="A651" i="12"/>
  <c r="I650" i="12"/>
  <c r="H651" i="12" s="1"/>
  <c r="G650" i="12"/>
  <c r="F651" i="12" s="1"/>
  <c r="A528" i="12"/>
  <c r="C527" i="12"/>
  <c r="G527" i="12"/>
  <c r="F528" i="12" s="1"/>
  <c r="I527" i="12"/>
  <c r="H528" i="12" s="1"/>
  <c r="E527" i="12"/>
  <c r="D528" i="12" s="1"/>
  <c r="B527" i="12"/>
  <c r="J526" i="12"/>
  <c r="K526" i="12" s="1"/>
  <c r="A22" i="12"/>
  <c r="D652" i="12" l="1"/>
  <c r="J651" i="12"/>
  <c r="K651" i="12" s="1"/>
  <c r="A652" i="12"/>
  <c r="C651" i="12"/>
  <c r="B652" i="12" s="1"/>
  <c r="I651" i="12"/>
  <c r="H652" i="12" s="1"/>
  <c r="G651" i="12"/>
  <c r="F652" i="12" s="1"/>
  <c r="E651" i="12"/>
  <c r="G528" i="12"/>
  <c r="F529" i="12" s="1"/>
  <c r="E528" i="12"/>
  <c r="D529" i="12" s="1"/>
  <c r="I528" i="12"/>
  <c r="H529" i="12" s="1"/>
  <c r="A529" i="12"/>
  <c r="C528" i="12"/>
  <c r="J527" i="12"/>
  <c r="K527" i="12" s="1"/>
  <c r="B528" i="12"/>
  <c r="A23" i="12"/>
  <c r="B10" i="12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J652" i="12" l="1"/>
  <c r="K652" i="12" s="1"/>
  <c r="E652" i="12"/>
  <c r="D653" i="12" s="1"/>
  <c r="I652" i="12"/>
  <c r="H653" i="12" s="1"/>
  <c r="G652" i="12"/>
  <c r="F653" i="12" s="1"/>
  <c r="A653" i="12"/>
  <c r="C652" i="12"/>
  <c r="B653" i="12" s="1"/>
  <c r="A530" i="12"/>
  <c r="I529" i="12"/>
  <c r="H530" i="12" s="1"/>
  <c r="G529" i="12"/>
  <c r="F530" i="12" s="1"/>
  <c r="E529" i="12"/>
  <c r="D530" i="12" s="1"/>
  <c r="C529" i="12"/>
  <c r="J528" i="12"/>
  <c r="K528" i="12" s="1"/>
  <c r="B529" i="12"/>
  <c r="A24" i="12"/>
  <c r="B24" i="12"/>
  <c r="K10" i="12"/>
  <c r="J653" i="12" l="1"/>
  <c r="K653" i="12" s="1"/>
  <c r="I653" i="12"/>
  <c r="H654" i="12" s="1"/>
  <c r="G653" i="12"/>
  <c r="F654" i="12" s="1"/>
  <c r="E653" i="12"/>
  <c r="D654" i="12" s="1"/>
  <c r="A654" i="12"/>
  <c r="C653" i="12"/>
  <c r="B654" i="12" s="1"/>
  <c r="J529" i="12"/>
  <c r="K529" i="12" s="1"/>
  <c r="B530" i="12"/>
  <c r="E530" i="12"/>
  <c r="D531" i="12" s="1"/>
  <c r="I530" i="12"/>
  <c r="H531" i="12" s="1"/>
  <c r="G530" i="12"/>
  <c r="F531" i="12" s="1"/>
  <c r="C530" i="12"/>
  <c r="A531" i="12"/>
  <c r="A25" i="12"/>
  <c r="B25" i="12"/>
  <c r="L10" i="12"/>
  <c r="M10" i="12" s="1"/>
  <c r="J654" i="12" l="1"/>
  <c r="K654" i="12" s="1"/>
  <c r="G654" i="12"/>
  <c r="F655" i="12" s="1"/>
  <c r="I654" i="12"/>
  <c r="H655" i="12" s="1"/>
  <c r="E654" i="12"/>
  <c r="D655" i="12" s="1"/>
  <c r="A655" i="12"/>
  <c r="C654" i="12"/>
  <c r="B655" i="12" s="1"/>
  <c r="B531" i="12"/>
  <c r="J530" i="12"/>
  <c r="K530" i="12" s="1"/>
  <c r="I531" i="12"/>
  <c r="H532" i="12" s="1"/>
  <c r="G531" i="12"/>
  <c r="F532" i="12" s="1"/>
  <c r="E531" i="12"/>
  <c r="D532" i="12" s="1"/>
  <c r="C531" i="12"/>
  <c r="A532" i="12"/>
  <c r="A26" i="12"/>
  <c r="B26" i="12"/>
  <c r="K11" i="12"/>
  <c r="L11" i="12"/>
  <c r="M11" i="12" s="1"/>
  <c r="J655" i="12" l="1"/>
  <c r="K655" i="12" s="1"/>
  <c r="A656" i="12"/>
  <c r="I655" i="12"/>
  <c r="H656" i="12" s="1"/>
  <c r="G655" i="12"/>
  <c r="F656" i="12" s="1"/>
  <c r="E655" i="12"/>
  <c r="D656" i="12" s="1"/>
  <c r="C655" i="12"/>
  <c r="B656" i="12" s="1"/>
  <c r="G532" i="12"/>
  <c r="F533" i="12" s="1"/>
  <c r="C532" i="12"/>
  <c r="I532" i="12"/>
  <c r="H533" i="12" s="1"/>
  <c r="E532" i="12"/>
  <c r="D533" i="12" s="1"/>
  <c r="A533" i="12"/>
  <c r="J531" i="12"/>
  <c r="K531" i="12" s="1"/>
  <c r="B532" i="12"/>
  <c r="A27" i="12"/>
  <c r="B27" i="12"/>
  <c r="K12" i="12"/>
  <c r="L12" i="12"/>
  <c r="M12" i="12" s="1"/>
  <c r="J656" i="12" l="1"/>
  <c r="K656" i="12" s="1"/>
  <c r="I656" i="12"/>
  <c r="H657" i="12" s="1"/>
  <c r="A657" i="12"/>
  <c r="G656" i="12"/>
  <c r="F657" i="12" s="1"/>
  <c r="E656" i="12"/>
  <c r="D657" i="12" s="1"/>
  <c r="C656" i="12"/>
  <c r="B657" i="12" s="1"/>
  <c r="B533" i="12"/>
  <c r="J532" i="12"/>
  <c r="K532" i="12" s="1"/>
  <c r="A534" i="12"/>
  <c r="I533" i="12"/>
  <c r="H534" i="12" s="1"/>
  <c r="C533" i="12"/>
  <c r="G533" i="12"/>
  <c r="F534" i="12" s="1"/>
  <c r="E533" i="12"/>
  <c r="D534" i="12" s="1"/>
  <c r="A28" i="12"/>
  <c r="B28" i="12"/>
  <c r="K13" i="12"/>
  <c r="L13" i="12"/>
  <c r="M13" i="12" s="1"/>
  <c r="J657" i="12" l="1"/>
  <c r="K657" i="12" s="1"/>
  <c r="A658" i="12"/>
  <c r="I657" i="12"/>
  <c r="H658" i="12" s="1"/>
  <c r="G657" i="12"/>
  <c r="F658" i="12" s="1"/>
  <c r="E657" i="12"/>
  <c r="D658" i="12" s="1"/>
  <c r="C657" i="12"/>
  <c r="B658" i="12" s="1"/>
  <c r="I534" i="12"/>
  <c r="H535" i="12" s="1"/>
  <c r="E534" i="12"/>
  <c r="D535" i="12" s="1"/>
  <c r="G534" i="12"/>
  <c r="F535" i="12" s="1"/>
  <c r="C534" i="12"/>
  <c r="A535" i="12"/>
  <c r="B534" i="12"/>
  <c r="J533" i="12"/>
  <c r="K533" i="12" s="1"/>
  <c r="A29" i="12"/>
  <c r="B29" i="12"/>
  <c r="K14" i="12"/>
  <c r="L14" i="12"/>
  <c r="M14" i="12" s="1"/>
  <c r="J658" i="12" l="1"/>
  <c r="K658" i="12" s="1"/>
  <c r="C658" i="12"/>
  <c r="B659" i="12" s="1"/>
  <c r="A659" i="12"/>
  <c r="I658" i="12"/>
  <c r="H659" i="12" s="1"/>
  <c r="E658" i="12"/>
  <c r="D659" i="12" s="1"/>
  <c r="G658" i="12"/>
  <c r="F659" i="12" s="1"/>
  <c r="I535" i="12"/>
  <c r="H536" i="12" s="1"/>
  <c r="G535" i="12"/>
  <c r="F536" i="12" s="1"/>
  <c r="E535" i="12"/>
  <c r="D536" i="12" s="1"/>
  <c r="C535" i="12"/>
  <c r="A536" i="12"/>
  <c r="B535" i="12"/>
  <c r="J534" i="12"/>
  <c r="K534" i="12" s="1"/>
  <c r="A30" i="12"/>
  <c r="B30" i="12"/>
  <c r="K15" i="12"/>
  <c r="L15" i="12"/>
  <c r="M15" i="12" s="1"/>
  <c r="J659" i="12" l="1"/>
  <c r="K659" i="12" s="1"/>
  <c r="C659" i="12"/>
  <c r="B660" i="12" s="1"/>
  <c r="A660" i="12"/>
  <c r="I659" i="12"/>
  <c r="H660" i="12" s="1"/>
  <c r="E659" i="12"/>
  <c r="D660" i="12" s="1"/>
  <c r="G659" i="12"/>
  <c r="F660" i="12" s="1"/>
  <c r="E536" i="12"/>
  <c r="D537" i="12" s="1"/>
  <c r="I536" i="12"/>
  <c r="H537" i="12" s="1"/>
  <c r="C536" i="12"/>
  <c r="G536" i="12"/>
  <c r="F537" i="12" s="1"/>
  <c r="A537" i="12"/>
  <c r="J535" i="12"/>
  <c r="K535" i="12" s="1"/>
  <c r="B536" i="12"/>
  <c r="A31" i="12"/>
  <c r="B31" i="12"/>
  <c r="L16" i="12"/>
  <c r="M16" i="12" s="1"/>
  <c r="K16" i="12"/>
  <c r="J660" i="12" l="1"/>
  <c r="K660" i="12" s="1"/>
  <c r="E660" i="12"/>
  <c r="D661" i="12" s="1"/>
  <c r="C660" i="12"/>
  <c r="B661" i="12" s="1"/>
  <c r="A661" i="12"/>
  <c r="I660" i="12"/>
  <c r="H661" i="12" s="1"/>
  <c r="G660" i="12"/>
  <c r="F661" i="12" s="1"/>
  <c r="A538" i="12"/>
  <c r="C537" i="12"/>
  <c r="G537" i="12"/>
  <c r="F538" i="12" s="1"/>
  <c r="I537" i="12"/>
  <c r="H538" i="12" s="1"/>
  <c r="E537" i="12"/>
  <c r="D538" i="12" s="1"/>
  <c r="B537" i="12"/>
  <c r="J536" i="12"/>
  <c r="K536" i="12" s="1"/>
  <c r="A32" i="12"/>
  <c r="B32" i="12"/>
  <c r="K17" i="12"/>
  <c r="L17" i="12"/>
  <c r="M17" i="12" s="1"/>
  <c r="J661" i="12" l="1"/>
  <c r="K661" i="12" s="1"/>
  <c r="I661" i="12"/>
  <c r="H662" i="12" s="1"/>
  <c r="E661" i="12"/>
  <c r="D662" i="12" s="1"/>
  <c r="C661" i="12"/>
  <c r="B662" i="12" s="1"/>
  <c r="A662" i="12"/>
  <c r="G661" i="12"/>
  <c r="F662" i="12" s="1"/>
  <c r="G538" i="12"/>
  <c r="F539" i="12" s="1"/>
  <c r="E538" i="12"/>
  <c r="D539" i="12" s="1"/>
  <c r="A539" i="12"/>
  <c r="I538" i="12"/>
  <c r="H539" i="12" s="1"/>
  <c r="C538" i="12"/>
  <c r="J537" i="12"/>
  <c r="K537" i="12" s="1"/>
  <c r="B538" i="12"/>
  <c r="A33" i="12"/>
  <c r="B33" i="12"/>
  <c r="K18" i="12"/>
  <c r="L18" i="12"/>
  <c r="M18" i="12" s="1"/>
  <c r="J662" i="12" l="1"/>
  <c r="K662" i="12" s="1"/>
  <c r="G662" i="12"/>
  <c r="F663" i="12" s="1"/>
  <c r="E662" i="12"/>
  <c r="D663" i="12" s="1"/>
  <c r="C662" i="12"/>
  <c r="B663" i="12" s="1"/>
  <c r="A663" i="12"/>
  <c r="I662" i="12"/>
  <c r="H663" i="12" s="1"/>
  <c r="A540" i="12"/>
  <c r="C539" i="12"/>
  <c r="I539" i="12"/>
  <c r="H540" i="12" s="1"/>
  <c r="G539" i="12"/>
  <c r="F540" i="12" s="1"/>
  <c r="E539" i="12"/>
  <c r="D540" i="12" s="1"/>
  <c r="J538" i="12"/>
  <c r="K538" i="12" s="1"/>
  <c r="B539" i="12"/>
  <c r="A34" i="12"/>
  <c r="B34" i="12"/>
  <c r="L19" i="12"/>
  <c r="M19" i="12" s="1"/>
  <c r="K19" i="12"/>
  <c r="J663" i="12" l="1"/>
  <c r="K663" i="12" s="1"/>
  <c r="A664" i="12"/>
  <c r="E663" i="12"/>
  <c r="D664" i="12" s="1"/>
  <c r="G663" i="12"/>
  <c r="F664" i="12" s="1"/>
  <c r="C663" i="12"/>
  <c r="B664" i="12" s="1"/>
  <c r="I663" i="12"/>
  <c r="H664" i="12" s="1"/>
  <c r="F541" i="12"/>
  <c r="I540" i="12"/>
  <c r="H541" i="12" s="1"/>
  <c r="E540" i="12"/>
  <c r="D541" i="12" s="1"/>
  <c r="C540" i="12"/>
  <c r="A541" i="12"/>
  <c r="G540" i="12"/>
  <c r="B540" i="12"/>
  <c r="J539" i="12"/>
  <c r="K539" i="12" s="1"/>
  <c r="A35" i="12"/>
  <c r="B35" i="12"/>
  <c r="L20" i="12"/>
  <c r="M20" i="12" s="1"/>
  <c r="K20" i="12"/>
  <c r="J664" i="12" l="1"/>
  <c r="K664" i="12" s="1"/>
  <c r="I664" i="12"/>
  <c r="H665" i="12" s="1"/>
  <c r="G664" i="12"/>
  <c r="F665" i="12" s="1"/>
  <c r="E664" i="12"/>
  <c r="D665" i="12" s="1"/>
  <c r="C664" i="12"/>
  <c r="B665" i="12" s="1"/>
  <c r="A665" i="12"/>
  <c r="J540" i="12"/>
  <c r="K540" i="12" s="1"/>
  <c r="B541" i="12"/>
  <c r="A542" i="12"/>
  <c r="C541" i="12"/>
  <c r="I541" i="12"/>
  <c r="H542" i="12" s="1"/>
  <c r="G541" i="12"/>
  <c r="F542" i="12" s="1"/>
  <c r="E541" i="12"/>
  <c r="D542" i="12" s="1"/>
  <c r="A36" i="12"/>
  <c r="B36" i="12"/>
  <c r="K21" i="12"/>
  <c r="L21" i="12"/>
  <c r="M21" i="12" s="1"/>
  <c r="J665" i="12" l="1"/>
  <c r="K665" i="12" s="1"/>
  <c r="G665" i="12"/>
  <c r="F666" i="12" s="1"/>
  <c r="I665" i="12"/>
  <c r="H666" i="12" s="1"/>
  <c r="E665" i="12"/>
  <c r="D666" i="12" s="1"/>
  <c r="C665" i="12"/>
  <c r="B666" i="12" s="1"/>
  <c r="A666" i="12"/>
  <c r="C542" i="12"/>
  <c r="A543" i="12"/>
  <c r="G542" i="12"/>
  <c r="F543" i="12" s="1"/>
  <c r="I542" i="12"/>
  <c r="H543" i="12" s="1"/>
  <c r="E542" i="12"/>
  <c r="D543" i="12" s="1"/>
  <c r="B542" i="12"/>
  <c r="J541" i="12"/>
  <c r="K541" i="12" s="1"/>
  <c r="A37" i="12"/>
  <c r="B37" i="12"/>
  <c r="K22" i="12"/>
  <c r="L22" i="12"/>
  <c r="M22" i="12" s="1"/>
  <c r="J666" i="12" l="1"/>
  <c r="K666" i="12" s="1"/>
  <c r="C666" i="12"/>
  <c r="B667" i="12" s="1"/>
  <c r="I666" i="12"/>
  <c r="H667" i="12" s="1"/>
  <c r="A667" i="12"/>
  <c r="G666" i="12"/>
  <c r="F667" i="12" s="1"/>
  <c r="E666" i="12"/>
  <c r="D667" i="12" s="1"/>
  <c r="I543" i="12"/>
  <c r="H544" i="12" s="1"/>
  <c r="E543" i="12"/>
  <c r="D544" i="12" s="1"/>
  <c r="A544" i="12"/>
  <c r="G543" i="12"/>
  <c r="F544" i="12" s="1"/>
  <c r="C543" i="12"/>
  <c r="J542" i="12"/>
  <c r="K542" i="12" s="1"/>
  <c r="B543" i="12"/>
  <c r="A38" i="12"/>
  <c r="B38" i="12"/>
  <c r="K23" i="12"/>
  <c r="L23" i="12"/>
  <c r="M23" i="12" s="1"/>
  <c r="J667" i="12" l="1"/>
  <c r="K667" i="12" s="1"/>
  <c r="G667" i="12"/>
  <c r="F668" i="12" s="1"/>
  <c r="A668" i="12"/>
  <c r="I667" i="12"/>
  <c r="H668" i="12" s="1"/>
  <c r="C667" i="12"/>
  <c r="B668" i="12" s="1"/>
  <c r="E667" i="12"/>
  <c r="D668" i="12" s="1"/>
  <c r="E544" i="12"/>
  <c r="D545" i="12" s="1"/>
  <c r="G544" i="12"/>
  <c r="F545" i="12" s="1"/>
  <c r="A545" i="12"/>
  <c r="C544" i="12"/>
  <c r="I544" i="12"/>
  <c r="H545" i="12" s="1"/>
  <c r="J543" i="12"/>
  <c r="K543" i="12" s="1"/>
  <c r="B544" i="12"/>
  <c r="A39" i="12"/>
  <c r="B39" i="12"/>
  <c r="L24" i="12"/>
  <c r="M24" i="12" s="1"/>
  <c r="K24" i="12"/>
  <c r="J668" i="12" l="1"/>
  <c r="K668" i="12" s="1"/>
  <c r="E668" i="12"/>
  <c r="D669" i="12" s="1"/>
  <c r="A669" i="12"/>
  <c r="I668" i="12"/>
  <c r="H669" i="12" s="1"/>
  <c r="C668" i="12"/>
  <c r="B669" i="12" s="1"/>
  <c r="G668" i="12"/>
  <c r="F669" i="12" s="1"/>
  <c r="E545" i="12"/>
  <c r="D546" i="12" s="1"/>
  <c r="G545" i="12"/>
  <c r="F546" i="12" s="1"/>
  <c r="C545" i="12"/>
  <c r="A546" i="12"/>
  <c r="I545" i="12"/>
  <c r="H546" i="12" s="1"/>
  <c r="B545" i="12"/>
  <c r="J544" i="12"/>
  <c r="K544" i="12" s="1"/>
  <c r="A40" i="12"/>
  <c r="B40" i="12"/>
  <c r="K25" i="12"/>
  <c r="L25" i="12"/>
  <c r="M25" i="12" s="1"/>
  <c r="J669" i="12" l="1"/>
  <c r="K669" i="12" s="1"/>
  <c r="I669" i="12"/>
  <c r="H670" i="12" s="1"/>
  <c r="C669" i="12"/>
  <c r="B670" i="12" s="1"/>
  <c r="A670" i="12"/>
  <c r="G669" i="12"/>
  <c r="F670" i="12" s="1"/>
  <c r="E669" i="12"/>
  <c r="D670" i="12" s="1"/>
  <c r="G546" i="12"/>
  <c r="F547" i="12" s="1"/>
  <c r="A547" i="12"/>
  <c r="C546" i="12"/>
  <c r="I546" i="12"/>
  <c r="H547" i="12" s="1"/>
  <c r="E546" i="12"/>
  <c r="D547" i="12" s="1"/>
  <c r="J545" i="12"/>
  <c r="K545" i="12" s="1"/>
  <c r="B546" i="12"/>
  <c r="A41" i="12"/>
  <c r="B41" i="12"/>
  <c r="L26" i="12"/>
  <c r="M26" i="12" s="1"/>
  <c r="K26" i="12"/>
  <c r="J670" i="12" l="1"/>
  <c r="K670" i="12" s="1"/>
  <c r="G670" i="12"/>
  <c r="F671" i="12" s="1"/>
  <c r="C670" i="12"/>
  <c r="B671" i="12" s="1"/>
  <c r="A671" i="12"/>
  <c r="E670" i="12"/>
  <c r="D671" i="12" s="1"/>
  <c r="I670" i="12"/>
  <c r="H671" i="12" s="1"/>
  <c r="A548" i="12"/>
  <c r="G547" i="12"/>
  <c r="F548" i="12" s="1"/>
  <c r="I547" i="12"/>
  <c r="H548" i="12" s="1"/>
  <c r="C547" i="12"/>
  <c r="E547" i="12"/>
  <c r="D548" i="12" s="1"/>
  <c r="B547" i="12"/>
  <c r="J546" i="12"/>
  <c r="K546" i="12" s="1"/>
  <c r="A42" i="12"/>
  <c r="B42" i="12"/>
  <c r="K27" i="12"/>
  <c r="L27" i="12"/>
  <c r="M27" i="12" s="1"/>
  <c r="J671" i="12" l="1"/>
  <c r="K671" i="12" s="1"/>
  <c r="A672" i="12"/>
  <c r="I671" i="12"/>
  <c r="H672" i="12" s="1"/>
  <c r="E671" i="12"/>
  <c r="D672" i="12" s="1"/>
  <c r="C671" i="12"/>
  <c r="B672" i="12" s="1"/>
  <c r="G671" i="12"/>
  <c r="F672" i="12" s="1"/>
  <c r="I548" i="12"/>
  <c r="H549" i="12" s="1"/>
  <c r="E548" i="12"/>
  <c r="D549" i="12" s="1"/>
  <c r="C548" i="12"/>
  <c r="A549" i="12"/>
  <c r="G548" i="12"/>
  <c r="F549" i="12" s="1"/>
  <c r="J547" i="12"/>
  <c r="K547" i="12" s="1"/>
  <c r="B548" i="12"/>
  <c r="A43" i="12"/>
  <c r="B43" i="12"/>
  <c r="L28" i="12"/>
  <c r="M28" i="12" s="1"/>
  <c r="K28" i="12"/>
  <c r="J672" i="12" l="1"/>
  <c r="K672" i="12" s="1"/>
  <c r="I672" i="12"/>
  <c r="H673" i="12" s="1"/>
  <c r="G672" i="12"/>
  <c r="F673" i="12" s="1"/>
  <c r="C672" i="12"/>
  <c r="B673" i="12" s="1"/>
  <c r="E672" i="12"/>
  <c r="D673" i="12" s="1"/>
  <c r="A673" i="12"/>
  <c r="J548" i="12"/>
  <c r="K548" i="12" s="1"/>
  <c r="B549" i="12"/>
  <c r="G549" i="12"/>
  <c r="F550" i="12" s="1"/>
  <c r="A550" i="12"/>
  <c r="C549" i="12"/>
  <c r="E549" i="12"/>
  <c r="D550" i="12" s="1"/>
  <c r="I549" i="12"/>
  <c r="H550" i="12" s="1"/>
  <c r="A44" i="12"/>
  <c r="B44" i="12"/>
  <c r="L29" i="12"/>
  <c r="M29" i="12" s="1"/>
  <c r="K29" i="12"/>
  <c r="J673" i="12" l="1"/>
  <c r="K673" i="12" s="1"/>
  <c r="E673" i="12"/>
  <c r="D674" i="12" s="1"/>
  <c r="G673" i="12"/>
  <c r="F674" i="12" s="1"/>
  <c r="C673" i="12"/>
  <c r="B674" i="12" s="1"/>
  <c r="A674" i="12"/>
  <c r="I673" i="12"/>
  <c r="H674" i="12" s="1"/>
  <c r="E550" i="12"/>
  <c r="D551" i="12" s="1"/>
  <c r="A551" i="12"/>
  <c r="C550" i="12"/>
  <c r="G550" i="12"/>
  <c r="F551" i="12" s="1"/>
  <c r="I550" i="12"/>
  <c r="H551" i="12" s="1"/>
  <c r="B550" i="12"/>
  <c r="J549" i="12"/>
  <c r="K549" i="12" s="1"/>
  <c r="A45" i="12"/>
  <c r="B45" i="12"/>
  <c r="L30" i="12"/>
  <c r="M30" i="12" s="1"/>
  <c r="K30" i="12"/>
  <c r="J674" i="12" l="1"/>
  <c r="K674" i="12" s="1"/>
  <c r="C674" i="12"/>
  <c r="B675" i="12" s="1"/>
  <c r="I674" i="12"/>
  <c r="H675" i="12" s="1"/>
  <c r="G674" i="12"/>
  <c r="F675" i="12" s="1"/>
  <c r="E674" i="12"/>
  <c r="D675" i="12" s="1"/>
  <c r="A675" i="12"/>
  <c r="E551" i="12"/>
  <c r="D552" i="12" s="1"/>
  <c r="A552" i="12"/>
  <c r="I551" i="12"/>
  <c r="H552" i="12" s="1"/>
  <c r="C551" i="12"/>
  <c r="G551" i="12"/>
  <c r="F552" i="12" s="1"/>
  <c r="B551" i="12"/>
  <c r="J550" i="12"/>
  <c r="K550" i="12" s="1"/>
  <c r="A46" i="12"/>
  <c r="B46" i="12"/>
  <c r="K31" i="12"/>
  <c r="L31" i="12"/>
  <c r="M31" i="12" s="1"/>
  <c r="J675" i="12" l="1"/>
  <c r="K675" i="12" s="1"/>
  <c r="G675" i="12"/>
  <c r="F676" i="12" s="1"/>
  <c r="I675" i="12"/>
  <c r="H676" i="12" s="1"/>
  <c r="E675" i="12"/>
  <c r="D676" i="12" s="1"/>
  <c r="A676" i="12"/>
  <c r="C675" i="12"/>
  <c r="B676" i="12" s="1"/>
  <c r="G552" i="12"/>
  <c r="F553" i="12" s="1"/>
  <c r="I552" i="12"/>
  <c r="H553" i="12" s="1"/>
  <c r="E552" i="12"/>
  <c r="D553" i="12" s="1"/>
  <c r="C552" i="12"/>
  <c r="A553" i="12"/>
  <c r="J551" i="12"/>
  <c r="K551" i="12" s="1"/>
  <c r="B552" i="12"/>
  <c r="A47" i="12"/>
  <c r="B47" i="12"/>
  <c r="K32" i="12"/>
  <c r="L32" i="12"/>
  <c r="M32" i="12" s="1"/>
  <c r="J676" i="12" l="1"/>
  <c r="K676" i="12" s="1"/>
  <c r="E676" i="12"/>
  <c r="D677" i="12" s="1"/>
  <c r="I676" i="12"/>
  <c r="H677" i="12" s="1"/>
  <c r="G676" i="12"/>
  <c r="F677" i="12" s="1"/>
  <c r="A677" i="12"/>
  <c r="C676" i="12"/>
  <c r="B677" i="12" s="1"/>
  <c r="B553" i="12"/>
  <c r="J552" i="12"/>
  <c r="K552" i="12" s="1"/>
  <c r="A554" i="12"/>
  <c r="G553" i="12"/>
  <c r="F554" i="12" s="1"/>
  <c r="E553" i="12"/>
  <c r="D554" i="12" s="1"/>
  <c r="C553" i="12"/>
  <c r="I553" i="12"/>
  <c r="H554" i="12" s="1"/>
  <c r="A48" i="12"/>
  <c r="B48" i="12"/>
  <c r="K33" i="12"/>
  <c r="L33" i="12"/>
  <c r="M33" i="12" s="1"/>
  <c r="J677" i="12" l="1"/>
  <c r="K677" i="12" s="1"/>
  <c r="G677" i="12"/>
  <c r="F678" i="12" s="1"/>
  <c r="A678" i="12"/>
  <c r="I677" i="12"/>
  <c r="H678" i="12" s="1"/>
  <c r="E677" i="12"/>
  <c r="D678" i="12" s="1"/>
  <c r="C677" i="12"/>
  <c r="B678" i="12" s="1"/>
  <c r="I554" i="12"/>
  <c r="H555" i="12" s="1"/>
  <c r="E554" i="12"/>
  <c r="D555" i="12" s="1"/>
  <c r="C554" i="12"/>
  <c r="A555" i="12"/>
  <c r="G554" i="12"/>
  <c r="F555" i="12" s="1"/>
  <c r="J553" i="12"/>
  <c r="K553" i="12" s="1"/>
  <c r="B554" i="12"/>
  <c r="A49" i="12"/>
  <c r="B49" i="12"/>
  <c r="L34" i="12"/>
  <c r="M34" i="12" s="1"/>
  <c r="K34" i="12"/>
  <c r="J678" i="12" l="1"/>
  <c r="K678" i="12" s="1"/>
  <c r="G678" i="12"/>
  <c r="F679" i="12" s="1"/>
  <c r="E678" i="12"/>
  <c r="D679" i="12" s="1"/>
  <c r="A679" i="12"/>
  <c r="I678" i="12"/>
  <c r="H679" i="12" s="1"/>
  <c r="C678" i="12"/>
  <c r="B679" i="12" s="1"/>
  <c r="A556" i="12"/>
  <c r="C555" i="12"/>
  <c r="I555" i="12"/>
  <c r="H556" i="12" s="1"/>
  <c r="G555" i="12"/>
  <c r="F556" i="12" s="1"/>
  <c r="E555" i="12"/>
  <c r="D556" i="12" s="1"/>
  <c r="B555" i="12"/>
  <c r="J554" i="12"/>
  <c r="K554" i="12" s="1"/>
  <c r="A50" i="12"/>
  <c r="B50" i="12"/>
  <c r="L35" i="12"/>
  <c r="M35" i="12" s="1"/>
  <c r="K35" i="12"/>
  <c r="J679" i="12" l="1"/>
  <c r="K679" i="12" s="1"/>
  <c r="A680" i="12"/>
  <c r="C679" i="12"/>
  <c r="B680" i="12" s="1"/>
  <c r="I679" i="12"/>
  <c r="H680" i="12" s="1"/>
  <c r="E679" i="12"/>
  <c r="D680" i="12" s="1"/>
  <c r="G679" i="12"/>
  <c r="F680" i="12" s="1"/>
  <c r="C556" i="12"/>
  <c r="A557" i="12"/>
  <c r="E556" i="12"/>
  <c r="D557" i="12" s="1"/>
  <c r="I556" i="12"/>
  <c r="H557" i="12" s="1"/>
  <c r="G556" i="12"/>
  <c r="F557" i="12" s="1"/>
  <c r="B556" i="12"/>
  <c r="J555" i="12"/>
  <c r="K555" i="12" s="1"/>
  <c r="A51" i="12"/>
  <c r="B51" i="12"/>
  <c r="K36" i="12"/>
  <c r="L36" i="12"/>
  <c r="M36" i="12" s="1"/>
  <c r="J680" i="12" l="1"/>
  <c r="K680" i="12" s="1"/>
  <c r="I680" i="12"/>
  <c r="H681" i="12" s="1"/>
  <c r="G680" i="12"/>
  <c r="F681" i="12" s="1"/>
  <c r="C680" i="12"/>
  <c r="B681" i="12" s="1"/>
  <c r="A681" i="12"/>
  <c r="E680" i="12"/>
  <c r="D681" i="12" s="1"/>
  <c r="I557" i="12"/>
  <c r="H558" i="12" s="1"/>
  <c r="C557" i="12"/>
  <c r="A558" i="12"/>
  <c r="G557" i="12"/>
  <c r="F558" i="12" s="1"/>
  <c r="E557" i="12"/>
  <c r="D558" i="12" s="1"/>
  <c r="J556" i="12"/>
  <c r="K556" i="12" s="1"/>
  <c r="B557" i="12"/>
  <c r="A52" i="12"/>
  <c r="B52" i="12"/>
  <c r="L37" i="12"/>
  <c r="M37" i="12" s="1"/>
  <c r="K37" i="12"/>
  <c r="J681" i="12" l="1"/>
  <c r="K681" i="12" s="1"/>
  <c r="I681" i="12"/>
  <c r="H682" i="12" s="1"/>
  <c r="E681" i="12"/>
  <c r="D682" i="12" s="1"/>
  <c r="C681" i="12"/>
  <c r="B682" i="12" s="1"/>
  <c r="A682" i="12"/>
  <c r="G681" i="12"/>
  <c r="F682" i="12" s="1"/>
  <c r="E558" i="12"/>
  <c r="D559" i="12" s="1"/>
  <c r="C558" i="12"/>
  <c r="I558" i="12"/>
  <c r="H559" i="12" s="1"/>
  <c r="G558" i="12"/>
  <c r="F559" i="12" s="1"/>
  <c r="A559" i="12"/>
  <c r="B558" i="12"/>
  <c r="J557" i="12"/>
  <c r="K557" i="12" s="1"/>
  <c r="A53" i="12"/>
  <c r="B53" i="12"/>
  <c r="L38" i="12"/>
  <c r="M38" i="12" s="1"/>
  <c r="K38" i="12"/>
  <c r="J682" i="12" l="1"/>
  <c r="K682" i="12" s="1"/>
  <c r="C682" i="12"/>
  <c r="B683" i="12" s="1"/>
  <c r="G682" i="12"/>
  <c r="F683" i="12" s="1"/>
  <c r="E682" i="12"/>
  <c r="D683" i="12" s="1"/>
  <c r="A683" i="12"/>
  <c r="I682" i="12"/>
  <c r="H683" i="12" s="1"/>
  <c r="G559" i="12"/>
  <c r="F560" i="12" s="1"/>
  <c r="C559" i="12"/>
  <c r="A560" i="12"/>
  <c r="I559" i="12"/>
  <c r="H560" i="12" s="1"/>
  <c r="E559" i="12"/>
  <c r="D560" i="12" s="1"/>
  <c r="B559" i="12"/>
  <c r="J558" i="12"/>
  <c r="K558" i="12" s="1"/>
  <c r="A54" i="12"/>
  <c r="B54" i="12"/>
  <c r="L39" i="12"/>
  <c r="M39" i="12" s="1"/>
  <c r="K39" i="12"/>
  <c r="J683" i="12" l="1"/>
  <c r="K683" i="12" s="1"/>
  <c r="E683" i="12"/>
  <c r="D684" i="12" s="1"/>
  <c r="G683" i="12"/>
  <c r="F684" i="12" s="1"/>
  <c r="C683" i="12"/>
  <c r="B684" i="12" s="1"/>
  <c r="A684" i="12"/>
  <c r="I683" i="12"/>
  <c r="H684" i="12" s="1"/>
  <c r="G560" i="12"/>
  <c r="F561" i="12" s="1"/>
  <c r="E560" i="12"/>
  <c r="D561" i="12" s="1"/>
  <c r="C560" i="12"/>
  <c r="A561" i="12"/>
  <c r="I560" i="12"/>
  <c r="H561" i="12" s="1"/>
  <c r="J559" i="12"/>
  <c r="K559" i="12" s="1"/>
  <c r="B560" i="12"/>
  <c r="A55" i="12"/>
  <c r="B55" i="12"/>
  <c r="K40" i="12"/>
  <c r="L40" i="12"/>
  <c r="M40" i="12" s="1"/>
  <c r="J684" i="12" l="1"/>
  <c r="K684" i="12" s="1"/>
  <c r="E684" i="12"/>
  <c r="D685" i="12" s="1"/>
  <c r="A685" i="12"/>
  <c r="C684" i="12"/>
  <c r="B685" i="12" s="1"/>
  <c r="I684" i="12"/>
  <c r="H685" i="12" s="1"/>
  <c r="G684" i="12"/>
  <c r="F685" i="12" s="1"/>
  <c r="A562" i="12"/>
  <c r="I561" i="12"/>
  <c r="H562" i="12" s="1"/>
  <c r="G561" i="12"/>
  <c r="F562" i="12" s="1"/>
  <c r="E561" i="12"/>
  <c r="D562" i="12" s="1"/>
  <c r="C561" i="12"/>
  <c r="B561" i="12"/>
  <c r="J560" i="12"/>
  <c r="K560" i="12" s="1"/>
  <c r="A56" i="12"/>
  <c r="B56" i="12"/>
  <c r="K41" i="12"/>
  <c r="L41" i="12"/>
  <c r="M41" i="12" s="1"/>
  <c r="J685" i="12" l="1"/>
  <c r="K685" i="12" s="1"/>
  <c r="B686" i="12"/>
  <c r="G685" i="12"/>
  <c r="F686" i="12" s="1"/>
  <c r="I685" i="12"/>
  <c r="H686" i="12" s="1"/>
  <c r="E685" i="12"/>
  <c r="D686" i="12" s="1"/>
  <c r="C685" i="12"/>
  <c r="A686" i="12"/>
  <c r="I562" i="12"/>
  <c r="H563" i="12" s="1"/>
  <c r="G562" i="12"/>
  <c r="F563" i="12" s="1"/>
  <c r="A563" i="12"/>
  <c r="E562" i="12"/>
  <c r="D563" i="12" s="1"/>
  <c r="C562" i="12"/>
  <c r="J561" i="12"/>
  <c r="K561" i="12" s="1"/>
  <c r="B562" i="12"/>
  <c r="A57" i="12"/>
  <c r="B57" i="12"/>
  <c r="K42" i="12"/>
  <c r="L42" i="12"/>
  <c r="M42" i="12" s="1"/>
  <c r="J686" i="12" l="1"/>
  <c r="K686" i="12" s="1"/>
  <c r="G686" i="12"/>
  <c r="F687" i="12" s="1"/>
  <c r="I686" i="12"/>
  <c r="H687" i="12" s="1"/>
  <c r="E686" i="12"/>
  <c r="D687" i="12" s="1"/>
  <c r="A687" i="12"/>
  <c r="C686" i="12"/>
  <c r="B687" i="12" s="1"/>
  <c r="A564" i="12"/>
  <c r="I563" i="12"/>
  <c r="H564" i="12" s="1"/>
  <c r="G563" i="12"/>
  <c r="F564" i="12" s="1"/>
  <c r="E563" i="12"/>
  <c r="D564" i="12" s="1"/>
  <c r="C563" i="12"/>
  <c r="J562" i="12"/>
  <c r="K562" i="12" s="1"/>
  <c r="B563" i="12"/>
  <c r="A58" i="12"/>
  <c r="B58" i="12"/>
  <c r="L43" i="12"/>
  <c r="M43" i="12" s="1"/>
  <c r="K43" i="12"/>
  <c r="J687" i="12" l="1"/>
  <c r="K687" i="12" s="1"/>
  <c r="A688" i="12"/>
  <c r="G687" i="12"/>
  <c r="F688" i="12" s="1"/>
  <c r="E687" i="12"/>
  <c r="D688" i="12" s="1"/>
  <c r="C687" i="12"/>
  <c r="B688" i="12" s="1"/>
  <c r="I687" i="12"/>
  <c r="H688" i="12" s="1"/>
  <c r="B564" i="12"/>
  <c r="J563" i="12"/>
  <c r="K563" i="12" s="1"/>
  <c r="C564" i="12"/>
  <c r="I564" i="12"/>
  <c r="H565" i="12" s="1"/>
  <c r="A565" i="12"/>
  <c r="G564" i="12"/>
  <c r="F565" i="12" s="1"/>
  <c r="E564" i="12"/>
  <c r="D565" i="12" s="1"/>
  <c r="A59" i="12"/>
  <c r="B59" i="12"/>
  <c r="L44" i="12"/>
  <c r="M44" i="12" s="1"/>
  <c r="K44" i="12"/>
  <c r="J688" i="12" l="1"/>
  <c r="K688" i="12" s="1"/>
  <c r="I688" i="12"/>
  <c r="H689" i="12" s="1"/>
  <c r="E688" i="12"/>
  <c r="D689" i="12" s="1"/>
  <c r="A689" i="12"/>
  <c r="C688" i="12"/>
  <c r="B689" i="12" s="1"/>
  <c r="G688" i="12"/>
  <c r="F689" i="12" s="1"/>
  <c r="J564" i="12"/>
  <c r="K564" i="12" s="1"/>
  <c r="B565" i="12"/>
  <c r="I565" i="12"/>
  <c r="H566" i="12" s="1"/>
  <c r="E565" i="12"/>
  <c r="D566" i="12" s="1"/>
  <c r="G565" i="12"/>
  <c r="F566" i="12" s="1"/>
  <c r="A566" i="12"/>
  <c r="C565" i="12"/>
  <c r="A60" i="12"/>
  <c r="B60" i="12"/>
  <c r="L45" i="12"/>
  <c r="M45" i="12" s="1"/>
  <c r="K45" i="12"/>
  <c r="J689" i="12" l="1"/>
  <c r="K689" i="12" s="1"/>
  <c r="A690" i="12"/>
  <c r="C689" i="12"/>
  <c r="B690" i="12" s="1"/>
  <c r="I689" i="12"/>
  <c r="H690" i="12" s="1"/>
  <c r="G689" i="12"/>
  <c r="F690" i="12" s="1"/>
  <c r="E689" i="12"/>
  <c r="D690" i="12" s="1"/>
  <c r="B566" i="12"/>
  <c r="J565" i="12"/>
  <c r="K565" i="12" s="1"/>
  <c r="E566" i="12"/>
  <c r="D567" i="12" s="1"/>
  <c r="C566" i="12"/>
  <c r="I566" i="12"/>
  <c r="H567" i="12" s="1"/>
  <c r="G566" i="12"/>
  <c r="F567" i="12" s="1"/>
  <c r="A567" i="12"/>
  <c r="A61" i="12"/>
  <c r="B61" i="12"/>
  <c r="K46" i="12"/>
  <c r="L46" i="12"/>
  <c r="M46" i="12" s="1"/>
  <c r="J690" i="12" l="1"/>
  <c r="K690" i="12" s="1"/>
  <c r="C690" i="12"/>
  <c r="B691" i="12" s="1"/>
  <c r="G690" i="12"/>
  <c r="F691" i="12" s="1"/>
  <c r="A691" i="12"/>
  <c r="I690" i="12"/>
  <c r="H691" i="12" s="1"/>
  <c r="E690" i="12"/>
  <c r="D691" i="12" s="1"/>
  <c r="B567" i="12"/>
  <c r="J566" i="12"/>
  <c r="K566" i="12" s="1"/>
  <c r="G567" i="12"/>
  <c r="F568" i="12" s="1"/>
  <c r="E567" i="12"/>
  <c r="D568" i="12" s="1"/>
  <c r="A568" i="12"/>
  <c r="I567" i="12"/>
  <c r="H568" i="12" s="1"/>
  <c r="C567" i="12"/>
  <c r="A62" i="12"/>
  <c r="B62" i="12"/>
  <c r="K47" i="12"/>
  <c r="L47" i="12"/>
  <c r="M47" i="12" s="1"/>
  <c r="J691" i="12" l="1"/>
  <c r="K691" i="12" s="1"/>
  <c r="I691" i="12"/>
  <c r="H692" i="12" s="1"/>
  <c r="E691" i="12"/>
  <c r="D692" i="12" s="1"/>
  <c r="A692" i="12"/>
  <c r="G691" i="12"/>
  <c r="F692" i="12" s="1"/>
  <c r="C691" i="12"/>
  <c r="B692" i="12" s="1"/>
  <c r="J567" i="12"/>
  <c r="K567" i="12" s="1"/>
  <c r="B568" i="12"/>
  <c r="G568" i="12"/>
  <c r="F569" i="12" s="1"/>
  <c r="E568" i="12"/>
  <c r="D569" i="12" s="1"/>
  <c r="I568" i="12"/>
  <c r="H569" i="12" s="1"/>
  <c r="C568" i="12"/>
  <c r="A569" i="12"/>
  <c r="A63" i="12"/>
  <c r="B63" i="12"/>
  <c r="K48" i="12"/>
  <c r="L48" i="12"/>
  <c r="M48" i="12" s="1"/>
  <c r="J692" i="12" l="1"/>
  <c r="K692" i="12" s="1"/>
  <c r="E692" i="12"/>
  <c r="D693" i="12" s="1"/>
  <c r="G692" i="12"/>
  <c r="F693" i="12" s="1"/>
  <c r="A693" i="12"/>
  <c r="C692" i="12"/>
  <c r="B693" i="12" s="1"/>
  <c r="I692" i="12"/>
  <c r="H693" i="12" s="1"/>
  <c r="B569" i="12"/>
  <c r="J568" i="12"/>
  <c r="K568" i="12" s="1"/>
  <c r="A570" i="12"/>
  <c r="G569" i="12"/>
  <c r="F570" i="12" s="1"/>
  <c r="E569" i="12"/>
  <c r="D570" i="12" s="1"/>
  <c r="C569" i="12"/>
  <c r="I569" i="12"/>
  <c r="H570" i="12" s="1"/>
  <c r="A64" i="12"/>
  <c r="B64" i="12"/>
  <c r="K49" i="12"/>
  <c r="L49" i="12"/>
  <c r="M49" i="12" s="1"/>
  <c r="J693" i="12" l="1"/>
  <c r="K693" i="12" s="1"/>
  <c r="E693" i="12"/>
  <c r="D694" i="12" s="1"/>
  <c r="A694" i="12"/>
  <c r="C693" i="12"/>
  <c r="B694" i="12" s="1"/>
  <c r="G693" i="12"/>
  <c r="F694" i="12" s="1"/>
  <c r="I693" i="12"/>
  <c r="H694" i="12" s="1"/>
  <c r="I570" i="12"/>
  <c r="H571" i="12" s="1"/>
  <c r="G570" i="12"/>
  <c r="F571" i="12" s="1"/>
  <c r="E570" i="12"/>
  <c r="D571" i="12" s="1"/>
  <c r="C570" i="12"/>
  <c r="A571" i="12"/>
  <c r="J569" i="12"/>
  <c r="K569" i="12" s="1"/>
  <c r="B570" i="12"/>
  <c r="A65" i="12"/>
  <c r="B65" i="12"/>
  <c r="K50" i="12"/>
  <c r="L50" i="12"/>
  <c r="M50" i="12" s="1"/>
  <c r="J694" i="12" l="1"/>
  <c r="K694" i="12" s="1"/>
  <c r="G694" i="12"/>
  <c r="F695" i="12" s="1"/>
  <c r="A695" i="12"/>
  <c r="C694" i="12"/>
  <c r="B695" i="12" s="1"/>
  <c r="I694" i="12"/>
  <c r="H695" i="12" s="1"/>
  <c r="E694" i="12"/>
  <c r="D695" i="12" s="1"/>
  <c r="J570" i="12"/>
  <c r="K570" i="12" s="1"/>
  <c r="B571" i="12"/>
  <c r="A572" i="12"/>
  <c r="G571" i="12"/>
  <c r="F572" i="12" s="1"/>
  <c r="C571" i="12"/>
  <c r="E571" i="12"/>
  <c r="D572" i="12" s="1"/>
  <c r="I571" i="12"/>
  <c r="H572" i="12" s="1"/>
  <c r="A66" i="12"/>
  <c r="B66" i="12"/>
  <c r="L51" i="12"/>
  <c r="M51" i="12" s="1"/>
  <c r="K51" i="12"/>
  <c r="J695" i="12" l="1"/>
  <c r="K695" i="12" s="1"/>
  <c r="A696" i="12"/>
  <c r="G695" i="12"/>
  <c r="F696" i="12" s="1"/>
  <c r="I695" i="12"/>
  <c r="H696" i="12" s="1"/>
  <c r="E695" i="12"/>
  <c r="D696" i="12" s="1"/>
  <c r="C695" i="12"/>
  <c r="B696" i="12" s="1"/>
  <c r="C572" i="12"/>
  <c r="I572" i="12"/>
  <c r="H573" i="12" s="1"/>
  <c r="G572" i="12"/>
  <c r="F573" i="12" s="1"/>
  <c r="E572" i="12"/>
  <c r="D573" i="12" s="1"/>
  <c r="A573" i="12"/>
  <c r="B572" i="12"/>
  <c r="J571" i="12"/>
  <c r="K571" i="12" s="1"/>
  <c r="A67" i="12"/>
  <c r="B67" i="12"/>
  <c r="L52" i="12"/>
  <c r="M52" i="12" s="1"/>
  <c r="K52" i="12"/>
  <c r="J696" i="12" l="1"/>
  <c r="K696" i="12" s="1"/>
  <c r="I696" i="12"/>
  <c r="H697" i="12" s="1"/>
  <c r="E696" i="12"/>
  <c r="D697" i="12" s="1"/>
  <c r="C696" i="12"/>
  <c r="B697" i="12" s="1"/>
  <c r="A697" i="12"/>
  <c r="G696" i="12"/>
  <c r="F697" i="12" s="1"/>
  <c r="G573" i="12"/>
  <c r="F574" i="12" s="1"/>
  <c r="I573" i="12"/>
  <c r="H574" i="12" s="1"/>
  <c r="E573" i="12"/>
  <c r="D574" i="12" s="1"/>
  <c r="A574" i="12"/>
  <c r="C573" i="12"/>
  <c r="J572" i="12"/>
  <c r="K572" i="12" s="1"/>
  <c r="B573" i="12"/>
  <c r="A68" i="12"/>
  <c r="B68" i="12"/>
  <c r="K53" i="12"/>
  <c r="L53" i="12"/>
  <c r="M53" i="12" s="1"/>
  <c r="J697" i="12" l="1"/>
  <c r="K697" i="12" s="1"/>
  <c r="G697" i="12"/>
  <c r="F698" i="12" s="1"/>
  <c r="A698" i="12"/>
  <c r="C697" i="12"/>
  <c r="B698" i="12" s="1"/>
  <c r="E697" i="12"/>
  <c r="D698" i="12" s="1"/>
  <c r="I697" i="12"/>
  <c r="H698" i="12" s="1"/>
  <c r="E574" i="12"/>
  <c r="D575" i="12" s="1"/>
  <c r="A575" i="12"/>
  <c r="C574" i="12"/>
  <c r="I574" i="12"/>
  <c r="H575" i="12" s="1"/>
  <c r="G574" i="12"/>
  <c r="F575" i="12" s="1"/>
  <c r="J573" i="12"/>
  <c r="K573" i="12" s="1"/>
  <c r="B574" i="12"/>
  <c r="A69" i="12"/>
  <c r="B69" i="12"/>
  <c r="K54" i="12"/>
  <c r="L54" i="12"/>
  <c r="M54" i="12" s="1"/>
  <c r="J698" i="12" l="1"/>
  <c r="K698" i="12" s="1"/>
  <c r="C698" i="12"/>
  <c r="B699" i="12" s="1"/>
  <c r="E698" i="12"/>
  <c r="D699" i="12" s="1"/>
  <c r="A699" i="12"/>
  <c r="I698" i="12"/>
  <c r="H699" i="12" s="1"/>
  <c r="G698" i="12"/>
  <c r="F699" i="12" s="1"/>
  <c r="I575" i="12"/>
  <c r="H576" i="12" s="1"/>
  <c r="A576" i="12"/>
  <c r="G575" i="12"/>
  <c r="F576" i="12" s="1"/>
  <c r="C575" i="12"/>
  <c r="E575" i="12"/>
  <c r="D576" i="12" s="1"/>
  <c r="B575" i="12"/>
  <c r="J574" i="12"/>
  <c r="K574" i="12" s="1"/>
  <c r="A70" i="12"/>
  <c r="B70" i="12"/>
  <c r="L55" i="12"/>
  <c r="M55" i="12" s="1"/>
  <c r="K55" i="12"/>
  <c r="J699" i="12" l="1"/>
  <c r="K699" i="12" s="1"/>
  <c r="A700" i="12"/>
  <c r="C699" i="12"/>
  <c r="B700" i="12" s="1"/>
  <c r="I699" i="12"/>
  <c r="H700" i="12" s="1"/>
  <c r="G699" i="12"/>
  <c r="F700" i="12" s="1"/>
  <c r="E699" i="12"/>
  <c r="D700" i="12" s="1"/>
  <c r="G576" i="12"/>
  <c r="F577" i="12" s="1"/>
  <c r="E576" i="12"/>
  <c r="D577" i="12" s="1"/>
  <c r="A577" i="12"/>
  <c r="I576" i="12"/>
  <c r="H577" i="12" s="1"/>
  <c r="C576" i="12"/>
  <c r="J575" i="12"/>
  <c r="K575" i="12" s="1"/>
  <c r="B576" i="12"/>
  <c r="A71" i="12"/>
  <c r="B71" i="12"/>
  <c r="K56" i="12"/>
  <c r="L56" i="12"/>
  <c r="M56" i="12" s="1"/>
  <c r="J700" i="12" l="1"/>
  <c r="K700" i="12" s="1"/>
  <c r="E700" i="12"/>
  <c r="D701" i="12" s="1"/>
  <c r="G700" i="12"/>
  <c r="F701" i="12" s="1"/>
  <c r="C700" i="12"/>
  <c r="B701" i="12" s="1"/>
  <c r="A701" i="12"/>
  <c r="I700" i="12"/>
  <c r="H701" i="12" s="1"/>
  <c r="A578" i="12"/>
  <c r="C577" i="12"/>
  <c r="E577" i="12"/>
  <c r="D578" i="12" s="1"/>
  <c r="G577" i="12"/>
  <c r="F578" i="12" s="1"/>
  <c r="I577" i="12"/>
  <c r="H578" i="12" s="1"/>
  <c r="B577" i="12"/>
  <c r="J576" i="12"/>
  <c r="K576" i="12" s="1"/>
  <c r="A72" i="12"/>
  <c r="B72" i="12"/>
  <c r="K57" i="12"/>
  <c r="L57" i="12"/>
  <c r="M57" i="12" s="1"/>
  <c r="J701" i="12" l="1"/>
  <c r="K701" i="12" s="1"/>
  <c r="G701" i="12"/>
  <c r="F702" i="12" s="1"/>
  <c r="I701" i="12"/>
  <c r="H702" i="12" s="1"/>
  <c r="E701" i="12"/>
  <c r="D702" i="12" s="1"/>
  <c r="C701" i="12"/>
  <c r="B702" i="12" s="1"/>
  <c r="A702" i="12"/>
  <c r="G578" i="12"/>
  <c r="F579" i="12" s="1"/>
  <c r="I578" i="12"/>
  <c r="H579" i="12" s="1"/>
  <c r="E578" i="12"/>
  <c r="D579" i="12" s="1"/>
  <c r="A579" i="12"/>
  <c r="C578" i="12"/>
  <c r="J577" i="12"/>
  <c r="K577" i="12" s="1"/>
  <c r="B578" i="12"/>
  <c r="A73" i="12"/>
  <c r="B73" i="12"/>
  <c r="K58" i="12"/>
  <c r="L58" i="12"/>
  <c r="M58" i="12" s="1"/>
  <c r="J702" i="12" l="1"/>
  <c r="K702" i="12" s="1"/>
  <c r="A703" i="12"/>
  <c r="I702" i="12"/>
  <c r="H703" i="12" s="1"/>
  <c r="E702" i="12"/>
  <c r="D703" i="12" s="1"/>
  <c r="G702" i="12"/>
  <c r="F703" i="12" s="1"/>
  <c r="C702" i="12"/>
  <c r="B703" i="12" s="1"/>
  <c r="F580" i="12"/>
  <c r="A580" i="12"/>
  <c r="I579" i="12"/>
  <c r="H580" i="12" s="1"/>
  <c r="G579" i="12"/>
  <c r="E579" i="12"/>
  <c r="D580" i="12" s="1"/>
  <c r="C579" i="12"/>
  <c r="J578" i="12"/>
  <c r="K578" i="12" s="1"/>
  <c r="B579" i="12"/>
  <c r="A74" i="12"/>
  <c r="B74" i="12"/>
  <c r="L59" i="12"/>
  <c r="M59" i="12" s="1"/>
  <c r="K59" i="12"/>
  <c r="J703" i="12" l="1"/>
  <c r="K703" i="12" s="1"/>
  <c r="I703" i="12"/>
  <c r="H704" i="12" s="1"/>
  <c r="G703" i="12"/>
  <c r="F704" i="12" s="1"/>
  <c r="E703" i="12"/>
  <c r="D704" i="12" s="1"/>
  <c r="A704" i="12"/>
  <c r="C703" i="12"/>
  <c r="B704" i="12" s="1"/>
  <c r="I580" i="12"/>
  <c r="H581" i="12" s="1"/>
  <c r="G580" i="12"/>
  <c r="F581" i="12" s="1"/>
  <c r="E580" i="12"/>
  <c r="D581" i="12" s="1"/>
  <c r="A581" i="12"/>
  <c r="C580" i="12"/>
  <c r="J579" i="12"/>
  <c r="K579" i="12" s="1"/>
  <c r="B580" i="12"/>
  <c r="A75" i="12"/>
  <c r="B75" i="12"/>
  <c r="L60" i="12"/>
  <c r="M60" i="12" s="1"/>
  <c r="K60" i="12"/>
  <c r="J704" i="12" l="1"/>
  <c r="K704" i="12" s="1"/>
  <c r="E704" i="12"/>
  <c r="D705" i="12" s="1"/>
  <c r="C704" i="12"/>
  <c r="B705" i="12" s="1"/>
  <c r="I704" i="12"/>
  <c r="H705" i="12" s="1"/>
  <c r="G704" i="12"/>
  <c r="F705" i="12" s="1"/>
  <c r="A705" i="12"/>
  <c r="E581" i="12"/>
  <c r="D582" i="12" s="1"/>
  <c r="A582" i="12"/>
  <c r="C581" i="12"/>
  <c r="I581" i="12"/>
  <c r="H582" i="12" s="1"/>
  <c r="G581" i="12"/>
  <c r="F582" i="12" s="1"/>
  <c r="B581" i="12"/>
  <c r="J580" i="12"/>
  <c r="K580" i="12" s="1"/>
  <c r="A76" i="12"/>
  <c r="B76" i="12"/>
  <c r="L61" i="12"/>
  <c r="M61" i="12" s="1"/>
  <c r="K61" i="12"/>
  <c r="J705" i="12" l="1"/>
  <c r="K705" i="12" s="1"/>
  <c r="C705" i="12"/>
  <c r="B706" i="12" s="1"/>
  <c r="G705" i="12"/>
  <c r="F706" i="12" s="1"/>
  <c r="E705" i="12"/>
  <c r="D706" i="12" s="1"/>
  <c r="A706" i="12"/>
  <c r="I705" i="12"/>
  <c r="H706" i="12" s="1"/>
  <c r="C582" i="12"/>
  <c r="A583" i="12"/>
  <c r="G582" i="12"/>
  <c r="F583" i="12" s="1"/>
  <c r="E582" i="12"/>
  <c r="D583" i="12" s="1"/>
  <c r="I582" i="12"/>
  <c r="H583" i="12" s="1"/>
  <c r="B582" i="12"/>
  <c r="J581" i="12"/>
  <c r="K581" i="12" s="1"/>
  <c r="A77" i="12"/>
  <c r="B77" i="12"/>
  <c r="K62" i="12"/>
  <c r="L62" i="12"/>
  <c r="M62" i="12" s="1"/>
  <c r="J706" i="12" l="1"/>
  <c r="K706" i="12" s="1"/>
  <c r="C706" i="12"/>
  <c r="B707" i="12" s="1"/>
  <c r="A707" i="12"/>
  <c r="I706" i="12"/>
  <c r="H707" i="12" s="1"/>
  <c r="E706" i="12"/>
  <c r="D707" i="12" s="1"/>
  <c r="G706" i="12"/>
  <c r="F707" i="12" s="1"/>
  <c r="I583" i="12"/>
  <c r="H584" i="12" s="1"/>
  <c r="A584" i="12"/>
  <c r="G583" i="12"/>
  <c r="F584" i="12" s="1"/>
  <c r="C583" i="12"/>
  <c r="E583" i="12"/>
  <c r="D584" i="12" s="1"/>
  <c r="B583" i="12"/>
  <c r="J582" i="12"/>
  <c r="K582" i="12" s="1"/>
  <c r="A78" i="12"/>
  <c r="B78" i="12"/>
  <c r="K63" i="12"/>
  <c r="L63" i="12"/>
  <c r="M63" i="12" s="1"/>
  <c r="J707" i="12" l="1"/>
  <c r="K707" i="12" s="1"/>
  <c r="E707" i="12"/>
  <c r="D708" i="12" s="1"/>
  <c r="A708" i="12"/>
  <c r="C707" i="12"/>
  <c r="B708" i="12" s="1"/>
  <c r="I707" i="12"/>
  <c r="H708" i="12" s="1"/>
  <c r="G707" i="12"/>
  <c r="F708" i="12" s="1"/>
  <c r="E584" i="12"/>
  <c r="D585" i="12" s="1"/>
  <c r="I584" i="12"/>
  <c r="H585" i="12" s="1"/>
  <c r="G584" i="12"/>
  <c r="F585" i="12" s="1"/>
  <c r="A585" i="12"/>
  <c r="C584" i="12"/>
  <c r="J583" i="12"/>
  <c r="K583" i="12" s="1"/>
  <c r="B584" i="12"/>
  <c r="A79" i="12"/>
  <c r="B79" i="12"/>
  <c r="K64" i="12"/>
  <c r="L64" i="12"/>
  <c r="M64" i="12" s="1"/>
  <c r="J708" i="12" l="1"/>
  <c r="K708" i="12" s="1"/>
  <c r="G708" i="12"/>
  <c r="F709" i="12" s="1"/>
  <c r="E708" i="12"/>
  <c r="D709" i="12" s="1"/>
  <c r="A709" i="12"/>
  <c r="I708" i="12"/>
  <c r="H709" i="12" s="1"/>
  <c r="C708" i="12"/>
  <c r="B709" i="12" s="1"/>
  <c r="B585" i="12"/>
  <c r="J584" i="12"/>
  <c r="K584" i="12" s="1"/>
  <c r="G585" i="12"/>
  <c r="F586" i="12" s="1"/>
  <c r="E585" i="12"/>
  <c r="D586" i="12" s="1"/>
  <c r="C585" i="12"/>
  <c r="A586" i="12"/>
  <c r="I585" i="12"/>
  <c r="H586" i="12" s="1"/>
  <c r="A80" i="12"/>
  <c r="B80" i="12"/>
  <c r="K65" i="12"/>
  <c r="L65" i="12"/>
  <c r="M65" i="12" s="1"/>
  <c r="J709" i="12" l="1"/>
  <c r="K709" i="12" s="1"/>
  <c r="G709" i="12"/>
  <c r="F710" i="12" s="1"/>
  <c r="I709" i="12"/>
  <c r="H710" i="12" s="1"/>
  <c r="E709" i="12"/>
  <c r="D710" i="12" s="1"/>
  <c r="C709" i="12"/>
  <c r="B710" i="12" s="1"/>
  <c r="A710" i="12"/>
  <c r="J585" i="12"/>
  <c r="K585" i="12" s="1"/>
  <c r="B586" i="12"/>
  <c r="G586" i="12"/>
  <c r="F587" i="12" s="1"/>
  <c r="E586" i="12"/>
  <c r="D587" i="12" s="1"/>
  <c r="A587" i="12"/>
  <c r="C586" i="12"/>
  <c r="I586" i="12"/>
  <c r="H587" i="12" s="1"/>
  <c r="A81" i="12"/>
  <c r="B81" i="12"/>
  <c r="L66" i="12"/>
  <c r="M66" i="12" s="1"/>
  <c r="K66" i="12"/>
  <c r="J710" i="12" l="1"/>
  <c r="K710" i="12" s="1"/>
  <c r="D711" i="12"/>
  <c r="A711" i="12"/>
  <c r="G710" i="12"/>
  <c r="F711" i="12" s="1"/>
  <c r="C710" i="12"/>
  <c r="B711" i="12" s="1"/>
  <c r="I710" i="12"/>
  <c r="H711" i="12" s="1"/>
  <c r="E710" i="12"/>
  <c r="B587" i="12"/>
  <c r="J586" i="12"/>
  <c r="K586" i="12" s="1"/>
  <c r="A588" i="12"/>
  <c r="E587" i="12"/>
  <c r="D588" i="12" s="1"/>
  <c r="C587" i="12"/>
  <c r="I587" i="12"/>
  <c r="H588" i="12" s="1"/>
  <c r="G587" i="12"/>
  <c r="F588" i="12" s="1"/>
  <c r="A82" i="12"/>
  <c r="B82" i="12"/>
  <c r="L67" i="12"/>
  <c r="M67" i="12" s="1"/>
  <c r="K67" i="12"/>
  <c r="J711" i="12" l="1"/>
  <c r="K711" i="12" s="1"/>
  <c r="I711" i="12"/>
  <c r="H712" i="12" s="1"/>
  <c r="E711" i="12"/>
  <c r="D712" i="12" s="1"/>
  <c r="A712" i="12"/>
  <c r="G711" i="12"/>
  <c r="F712" i="12" s="1"/>
  <c r="C711" i="12"/>
  <c r="B712" i="12" s="1"/>
  <c r="J587" i="12"/>
  <c r="K587" i="12" s="1"/>
  <c r="B588" i="12"/>
  <c r="I588" i="12"/>
  <c r="H589" i="12" s="1"/>
  <c r="G588" i="12"/>
  <c r="F589" i="12" s="1"/>
  <c r="C588" i="12"/>
  <c r="A589" i="12"/>
  <c r="E588" i="12"/>
  <c r="D589" i="12" s="1"/>
  <c r="A83" i="12"/>
  <c r="B83" i="12"/>
  <c r="L68" i="12"/>
  <c r="M68" i="12" s="1"/>
  <c r="K68" i="12"/>
  <c r="J712" i="12" l="1"/>
  <c r="K712" i="12" s="1"/>
  <c r="F713" i="12"/>
  <c r="A713" i="12"/>
  <c r="C712" i="12"/>
  <c r="B713" i="12" s="1"/>
  <c r="I712" i="12"/>
  <c r="H713" i="12" s="1"/>
  <c r="E712" i="12"/>
  <c r="D713" i="12" s="1"/>
  <c r="G712" i="12"/>
  <c r="B589" i="12"/>
  <c r="J588" i="12"/>
  <c r="K588" i="12" s="1"/>
  <c r="A590" i="12"/>
  <c r="C589" i="12"/>
  <c r="G589" i="12"/>
  <c r="F590" i="12" s="1"/>
  <c r="E589" i="12"/>
  <c r="D590" i="12" s="1"/>
  <c r="I589" i="12"/>
  <c r="H590" i="12" s="1"/>
  <c r="A84" i="12"/>
  <c r="B84" i="12"/>
  <c r="L69" i="12"/>
  <c r="M69" i="12" s="1"/>
  <c r="K69" i="12"/>
  <c r="J713" i="12" l="1"/>
  <c r="K713" i="12" s="1"/>
  <c r="C713" i="12"/>
  <c r="B714" i="12" s="1"/>
  <c r="I713" i="12"/>
  <c r="H714" i="12" s="1"/>
  <c r="G713" i="12"/>
  <c r="F714" i="12" s="1"/>
  <c r="E713" i="12"/>
  <c r="D714" i="12" s="1"/>
  <c r="A714" i="12"/>
  <c r="C590" i="12"/>
  <c r="I590" i="12"/>
  <c r="H591" i="12" s="1"/>
  <c r="A591" i="12"/>
  <c r="G590" i="12"/>
  <c r="F591" i="12" s="1"/>
  <c r="E590" i="12"/>
  <c r="D591" i="12" s="1"/>
  <c r="B590" i="12"/>
  <c r="J589" i="12"/>
  <c r="K589" i="12" s="1"/>
  <c r="A85" i="12"/>
  <c r="B85" i="12"/>
  <c r="L70" i="12"/>
  <c r="M70" i="12" s="1"/>
  <c r="K70" i="12"/>
  <c r="J714" i="12" l="1"/>
  <c r="K714" i="12" s="1"/>
  <c r="I714" i="12"/>
  <c r="H715" i="12" s="1"/>
  <c r="G714" i="12"/>
  <c r="F715" i="12" s="1"/>
  <c r="E714" i="12"/>
  <c r="D715" i="12" s="1"/>
  <c r="A715" i="12"/>
  <c r="C714" i="12"/>
  <c r="B715" i="12" s="1"/>
  <c r="C591" i="12"/>
  <c r="A592" i="12"/>
  <c r="E591" i="12"/>
  <c r="D592" i="12" s="1"/>
  <c r="G591" i="12"/>
  <c r="F592" i="12" s="1"/>
  <c r="I591" i="12"/>
  <c r="H592" i="12" s="1"/>
  <c r="B591" i="12"/>
  <c r="J590" i="12"/>
  <c r="K590" i="12" s="1"/>
  <c r="A86" i="12"/>
  <c r="B86" i="12"/>
  <c r="L71" i="12"/>
  <c r="M71" i="12" s="1"/>
  <c r="K71" i="12"/>
  <c r="J715" i="12" l="1"/>
  <c r="K715" i="12" s="1"/>
  <c r="E715" i="12"/>
  <c r="D716" i="12" s="1"/>
  <c r="G715" i="12"/>
  <c r="F716" i="12" s="1"/>
  <c r="A716" i="12"/>
  <c r="C715" i="12"/>
  <c r="B716" i="12" s="1"/>
  <c r="I715" i="12"/>
  <c r="H716" i="12" s="1"/>
  <c r="E592" i="12"/>
  <c r="D593" i="12" s="1"/>
  <c r="C592" i="12"/>
  <c r="A593" i="12"/>
  <c r="G592" i="12"/>
  <c r="F593" i="12" s="1"/>
  <c r="I592" i="12"/>
  <c r="H593" i="12" s="1"/>
  <c r="B592" i="12"/>
  <c r="J591" i="12"/>
  <c r="K591" i="12" s="1"/>
  <c r="A87" i="12"/>
  <c r="B87" i="12"/>
  <c r="K72" i="12"/>
  <c r="L72" i="12"/>
  <c r="M72" i="12" s="1"/>
  <c r="J716" i="12" l="1"/>
  <c r="K716" i="12" s="1"/>
  <c r="E716" i="12"/>
  <c r="D717" i="12" s="1"/>
  <c r="A717" i="12"/>
  <c r="I716" i="12"/>
  <c r="H717" i="12" s="1"/>
  <c r="G716" i="12"/>
  <c r="F717" i="12" s="1"/>
  <c r="C716" i="12"/>
  <c r="B717" i="12" s="1"/>
  <c r="C593" i="12"/>
  <c r="A594" i="12"/>
  <c r="I593" i="12"/>
  <c r="H594" i="12" s="1"/>
  <c r="E593" i="12"/>
  <c r="D594" i="12" s="1"/>
  <c r="G593" i="12"/>
  <c r="F594" i="12" s="1"/>
  <c r="B593" i="12"/>
  <c r="J592" i="12"/>
  <c r="K592" i="12" s="1"/>
  <c r="A88" i="12"/>
  <c r="B88" i="12"/>
  <c r="K73" i="12"/>
  <c r="L73" i="12"/>
  <c r="M73" i="12" s="1"/>
  <c r="J717" i="12" l="1"/>
  <c r="K717" i="12" s="1"/>
  <c r="G717" i="12"/>
  <c r="F718" i="12" s="1"/>
  <c r="A718" i="12"/>
  <c r="C717" i="12"/>
  <c r="B718" i="12" s="1"/>
  <c r="I717" i="12"/>
  <c r="H718" i="12" s="1"/>
  <c r="E717" i="12"/>
  <c r="D718" i="12" s="1"/>
  <c r="G594" i="12"/>
  <c r="F595" i="12" s="1"/>
  <c r="E594" i="12"/>
  <c r="D595" i="12" s="1"/>
  <c r="A595" i="12"/>
  <c r="C594" i="12"/>
  <c r="I594" i="12"/>
  <c r="H595" i="12" s="1"/>
  <c r="J593" i="12"/>
  <c r="K593" i="12" s="1"/>
  <c r="B594" i="12"/>
  <c r="A89" i="12"/>
  <c r="B89" i="12"/>
  <c r="L74" i="12"/>
  <c r="M74" i="12" s="1"/>
  <c r="K74" i="12"/>
  <c r="J718" i="12" l="1"/>
  <c r="K718" i="12" s="1"/>
  <c r="A719" i="12"/>
  <c r="I718" i="12"/>
  <c r="H719" i="12" s="1"/>
  <c r="G718" i="12"/>
  <c r="F719" i="12" s="1"/>
  <c r="E718" i="12"/>
  <c r="D719" i="12" s="1"/>
  <c r="C718" i="12"/>
  <c r="B719" i="12" s="1"/>
  <c r="A596" i="12"/>
  <c r="I595" i="12"/>
  <c r="H596" i="12" s="1"/>
  <c r="G595" i="12"/>
  <c r="F596" i="12" s="1"/>
  <c r="E595" i="12"/>
  <c r="D596" i="12" s="1"/>
  <c r="C595" i="12"/>
  <c r="B595" i="12"/>
  <c r="J594" i="12"/>
  <c r="K594" i="12" s="1"/>
  <c r="A90" i="12"/>
  <c r="B90" i="12"/>
  <c r="L75" i="12"/>
  <c r="M75" i="12" s="1"/>
  <c r="K75" i="12"/>
  <c r="J719" i="12" l="1"/>
  <c r="K719" i="12" s="1"/>
  <c r="I719" i="12"/>
  <c r="H720" i="12" s="1"/>
  <c r="G719" i="12"/>
  <c r="F720" i="12" s="1"/>
  <c r="E719" i="12"/>
  <c r="D720" i="12" s="1"/>
  <c r="A720" i="12"/>
  <c r="C719" i="12"/>
  <c r="B720" i="12" s="1"/>
  <c r="I596" i="12"/>
  <c r="H597" i="12" s="1"/>
  <c r="G596" i="12"/>
  <c r="F597" i="12" s="1"/>
  <c r="A597" i="12"/>
  <c r="C596" i="12"/>
  <c r="E596" i="12"/>
  <c r="D597" i="12" s="1"/>
  <c r="J595" i="12"/>
  <c r="K595" i="12" s="1"/>
  <c r="B596" i="12"/>
  <c r="A91" i="12"/>
  <c r="B91" i="12"/>
  <c r="L76" i="12"/>
  <c r="M76" i="12" s="1"/>
  <c r="K76" i="12"/>
  <c r="J720" i="12" l="1"/>
  <c r="K720" i="12" s="1"/>
  <c r="G720" i="12"/>
  <c r="F721" i="12" s="1"/>
  <c r="E720" i="12"/>
  <c r="D721" i="12" s="1"/>
  <c r="A721" i="12"/>
  <c r="C720" i="12"/>
  <c r="B721" i="12" s="1"/>
  <c r="I720" i="12"/>
  <c r="H721" i="12" s="1"/>
  <c r="A598" i="12"/>
  <c r="I597" i="12"/>
  <c r="H598" i="12" s="1"/>
  <c r="E597" i="12"/>
  <c r="D598" i="12" s="1"/>
  <c r="C597" i="12"/>
  <c r="G597" i="12"/>
  <c r="F598" i="12" s="1"/>
  <c r="J596" i="12"/>
  <c r="K596" i="12" s="1"/>
  <c r="B597" i="12"/>
  <c r="A92" i="12"/>
  <c r="B92" i="12"/>
  <c r="L77" i="12"/>
  <c r="M77" i="12" s="1"/>
  <c r="K77" i="12"/>
  <c r="J721" i="12" l="1"/>
  <c r="K721" i="12" s="1"/>
  <c r="C721" i="12"/>
  <c r="B722" i="12" s="1"/>
  <c r="E721" i="12"/>
  <c r="D722" i="12" s="1"/>
  <c r="I721" i="12"/>
  <c r="H722" i="12" s="1"/>
  <c r="A722" i="12"/>
  <c r="G721" i="12"/>
  <c r="F722" i="12" s="1"/>
  <c r="B598" i="12"/>
  <c r="J597" i="12"/>
  <c r="K597" i="12" s="1"/>
  <c r="C598" i="12"/>
  <c r="I598" i="12"/>
  <c r="H599" i="12" s="1"/>
  <c r="A599" i="12"/>
  <c r="G598" i="12"/>
  <c r="F599" i="12" s="1"/>
  <c r="E598" i="12"/>
  <c r="D599" i="12" s="1"/>
  <c r="A93" i="12"/>
  <c r="B93" i="12"/>
  <c r="L78" i="12"/>
  <c r="M78" i="12" s="1"/>
  <c r="K78" i="12"/>
  <c r="J722" i="12" l="1"/>
  <c r="K722" i="12" s="1"/>
  <c r="A723" i="12"/>
  <c r="C722" i="12"/>
  <c r="B723" i="12" s="1"/>
  <c r="I722" i="12"/>
  <c r="H723" i="12" s="1"/>
  <c r="G722" i="12"/>
  <c r="F723" i="12" s="1"/>
  <c r="E722" i="12"/>
  <c r="D723" i="12" s="1"/>
  <c r="G599" i="12"/>
  <c r="F600" i="12" s="1"/>
  <c r="C599" i="12"/>
  <c r="A600" i="12"/>
  <c r="I599" i="12"/>
  <c r="H600" i="12" s="1"/>
  <c r="E599" i="12"/>
  <c r="D600" i="12" s="1"/>
  <c r="J598" i="12"/>
  <c r="K598" i="12" s="1"/>
  <c r="B599" i="12"/>
  <c r="A94" i="12"/>
  <c r="B94" i="12"/>
  <c r="L79" i="12"/>
  <c r="M79" i="12" s="1"/>
  <c r="K79" i="12"/>
  <c r="J723" i="12" l="1"/>
  <c r="K723" i="12" s="1"/>
  <c r="E723" i="12"/>
  <c r="D724" i="12" s="1"/>
  <c r="I723" i="12"/>
  <c r="H724" i="12" s="1"/>
  <c r="G723" i="12"/>
  <c r="F724" i="12" s="1"/>
  <c r="A724" i="12"/>
  <c r="C723" i="12"/>
  <c r="B724" i="12" s="1"/>
  <c r="E600" i="12"/>
  <c r="D601" i="12" s="1"/>
  <c r="A601" i="12"/>
  <c r="C600" i="12"/>
  <c r="I600" i="12"/>
  <c r="H601" i="12" s="1"/>
  <c r="G600" i="12"/>
  <c r="F601" i="12" s="1"/>
  <c r="B600" i="12"/>
  <c r="J599" i="12"/>
  <c r="K599" i="12" s="1"/>
  <c r="A95" i="12"/>
  <c r="B95" i="12"/>
  <c r="K80" i="12"/>
  <c r="L80" i="12"/>
  <c r="M80" i="12" s="1"/>
  <c r="J724" i="12" l="1"/>
  <c r="K724" i="12" s="1"/>
  <c r="G724" i="12"/>
  <c r="F725" i="12" s="1"/>
  <c r="E724" i="12"/>
  <c r="D725" i="12" s="1"/>
  <c r="C724" i="12"/>
  <c r="B725" i="12" s="1"/>
  <c r="A725" i="12"/>
  <c r="I724" i="12"/>
  <c r="H725" i="12" s="1"/>
  <c r="I601" i="12"/>
  <c r="H602" i="12" s="1"/>
  <c r="E601" i="12"/>
  <c r="D602" i="12" s="1"/>
  <c r="G601" i="12"/>
  <c r="F602" i="12" s="1"/>
  <c r="A602" i="12"/>
  <c r="C601" i="12"/>
  <c r="B601" i="12"/>
  <c r="J600" i="12"/>
  <c r="K600" i="12" s="1"/>
  <c r="A96" i="12"/>
  <c r="B96" i="12"/>
  <c r="K81" i="12"/>
  <c r="L81" i="12"/>
  <c r="M81" i="12" s="1"/>
  <c r="J725" i="12" l="1"/>
  <c r="K725" i="12" s="1"/>
  <c r="G725" i="12"/>
  <c r="F726" i="12" s="1"/>
  <c r="E725" i="12"/>
  <c r="D726" i="12" s="1"/>
  <c r="A726" i="12"/>
  <c r="C725" i="12"/>
  <c r="B726" i="12" s="1"/>
  <c r="I725" i="12"/>
  <c r="H726" i="12" s="1"/>
  <c r="G602" i="12"/>
  <c r="F603" i="12" s="1"/>
  <c r="E602" i="12"/>
  <c r="D603" i="12" s="1"/>
  <c r="I602" i="12"/>
  <c r="H603" i="12" s="1"/>
  <c r="C602" i="12"/>
  <c r="A603" i="12"/>
  <c r="J601" i="12"/>
  <c r="K601" i="12" s="1"/>
  <c r="B602" i="12"/>
  <c r="A97" i="12"/>
  <c r="B97" i="12"/>
  <c r="K82" i="12"/>
  <c r="L82" i="12"/>
  <c r="M82" i="12" s="1"/>
  <c r="J726" i="12" l="1"/>
  <c r="K726" i="12" s="1"/>
  <c r="A727" i="12"/>
  <c r="E726" i="12"/>
  <c r="D727" i="12" s="1"/>
  <c r="C726" i="12"/>
  <c r="B727" i="12" s="1"/>
  <c r="G726" i="12"/>
  <c r="F727" i="12" s="1"/>
  <c r="I726" i="12"/>
  <c r="H727" i="12" s="1"/>
  <c r="B603" i="12"/>
  <c r="J602" i="12"/>
  <c r="K602" i="12" s="1"/>
  <c r="A604" i="12"/>
  <c r="C603" i="12"/>
  <c r="I603" i="12"/>
  <c r="H604" i="12" s="1"/>
  <c r="G603" i="12"/>
  <c r="F604" i="12" s="1"/>
  <c r="E603" i="12"/>
  <c r="D604" i="12" s="1"/>
  <c r="A98" i="12"/>
  <c r="B98" i="12"/>
  <c r="K83" i="12"/>
  <c r="L83" i="12"/>
  <c r="M83" i="12" s="1"/>
  <c r="J727" i="12" l="1"/>
  <c r="K727" i="12" s="1"/>
  <c r="I727" i="12"/>
  <c r="H728" i="12" s="1"/>
  <c r="A728" i="12"/>
  <c r="C727" i="12"/>
  <c r="B728" i="12" s="1"/>
  <c r="G727" i="12"/>
  <c r="F728" i="12" s="1"/>
  <c r="E727" i="12"/>
  <c r="D728" i="12" s="1"/>
  <c r="I604" i="12"/>
  <c r="H605" i="12" s="1"/>
  <c r="G604" i="12"/>
  <c r="F605" i="12" s="1"/>
  <c r="A605" i="12"/>
  <c r="E604" i="12"/>
  <c r="D605" i="12" s="1"/>
  <c r="C604" i="12"/>
  <c r="J603" i="12"/>
  <c r="K603" i="12" s="1"/>
  <c r="B604" i="12"/>
  <c r="A99" i="12"/>
  <c r="B99" i="12"/>
  <c r="K84" i="12"/>
  <c r="L84" i="12"/>
  <c r="M84" i="12" s="1"/>
  <c r="J728" i="12" l="1"/>
  <c r="K728" i="12" s="1"/>
  <c r="I728" i="12"/>
  <c r="H729" i="12" s="1"/>
  <c r="G728" i="12"/>
  <c r="F729" i="12" s="1"/>
  <c r="E728" i="12"/>
  <c r="D729" i="12" s="1"/>
  <c r="C728" i="12"/>
  <c r="B729" i="12" s="1"/>
  <c r="A729" i="12"/>
  <c r="E605" i="12"/>
  <c r="D606" i="12" s="1"/>
  <c r="A606" i="12"/>
  <c r="I605" i="12"/>
  <c r="H606" i="12" s="1"/>
  <c r="G605" i="12"/>
  <c r="F606" i="12" s="1"/>
  <c r="C605" i="12"/>
  <c r="J604" i="12"/>
  <c r="K604" i="12" s="1"/>
  <c r="B605" i="12"/>
  <c r="A100" i="12"/>
  <c r="B100" i="12"/>
  <c r="K85" i="12"/>
  <c r="L85" i="12"/>
  <c r="M85" i="12" s="1"/>
  <c r="J729" i="12" l="1"/>
  <c r="K729" i="12" s="1"/>
  <c r="C729" i="12"/>
  <c r="B730" i="12" s="1"/>
  <c r="G729" i="12"/>
  <c r="F730" i="12" s="1"/>
  <c r="E729" i="12"/>
  <c r="D730" i="12" s="1"/>
  <c r="I729" i="12"/>
  <c r="H730" i="12" s="1"/>
  <c r="A730" i="12"/>
  <c r="C606" i="12"/>
  <c r="I606" i="12"/>
  <c r="H607" i="12" s="1"/>
  <c r="G606" i="12"/>
  <c r="F607" i="12" s="1"/>
  <c r="E606" i="12"/>
  <c r="D607" i="12" s="1"/>
  <c r="A607" i="12"/>
  <c r="B606" i="12"/>
  <c r="J605" i="12"/>
  <c r="K605" i="12" s="1"/>
  <c r="A101" i="12"/>
  <c r="B101" i="12"/>
  <c r="L86" i="12"/>
  <c r="M86" i="12" s="1"/>
  <c r="K86" i="12"/>
  <c r="J730" i="12" l="1"/>
  <c r="K730" i="12" s="1"/>
  <c r="E730" i="12"/>
  <c r="D731" i="12" s="1"/>
  <c r="A731" i="12"/>
  <c r="C730" i="12"/>
  <c r="B731" i="12" s="1"/>
  <c r="I730" i="12"/>
  <c r="H731" i="12" s="1"/>
  <c r="G730" i="12"/>
  <c r="F731" i="12" s="1"/>
  <c r="G607" i="12"/>
  <c r="F608" i="12" s="1"/>
  <c r="C607" i="12"/>
  <c r="A608" i="12"/>
  <c r="I607" i="12"/>
  <c r="H608" i="12" s="1"/>
  <c r="E607" i="12"/>
  <c r="D608" i="12" s="1"/>
  <c r="J606" i="12"/>
  <c r="K606" i="12" s="1"/>
  <c r="B607" i="12"/>
  <c r="A102" i="12"/>
  <c r="B102" i="12"/>
  <c r="L87" i="12"/>
  <c r="M87" i="12" s="1"/>
  <c r="K87" i="12"/>
  <c r="J731" i="12" l="1"/>
  <c r="K731" i="12" s="1"/>
  <c r="E731" i="12"/>
  <c r="D732" i="12" s="1"/>
  <c r="A732" i="12"/>
  <c r="C731" i="12"/>
  <c r="B732" i="12" s="1"/>
  <c r="I731" i="12"/>
  <c r="H732" i="12" s="1"/>
  <c r="G731" i="12"/>
  <c r="F732" i="12" s="1"/>
  <c r="E608" i="12"/>
  <c r="D609" i="12" s="1"/>
  <c r="A609" i="12"/>
  <c r="C608" i="12"/>
  <c r="G608" i="12"/>
  <c r="F609" i="12" s="1"/>
  <c r="I608" i="12"/>
  <c r="H609" i="12" s="1"/>
  <c r="B608" i="12"/>
  <c r="J607" i="12"/>
  <c r="K607" i="12" s="1"/>
  <c r="A103" i="12"/>
  <c r="B103" i="12"/>
  <c r="K88" i="12"/>
  <c r="L88" i="12"/>
  <c r="M88" i="12" s="1"/>
  <c r="J732" i="12" l="1"/>
  <c r="K732" i="12" s="1"/>
  <c r="A733" i="12"/>
  <c r="C732" i="12"/>
  <c r="B733" i="12" s="1"/>
  <c r="E732" i="12"/>
  <c r="D733" i="12" s="1"/>
  <c r="I732" i="12"/>
  <c r="H733" i="12" s="1"/>
  <c r="G732" i="12"/>
  <c r="F733" i="12" s="1"/>
  <c r="I609" i="12"/>
  <c r="H610" i="12" s="1"/>
  <c r="G609" i="12"/>
  <c r="F610" i="12" s="1"/>
  <c r="E609" i="12"/>
  <c r="D610" i="12" s="1"/>
  <c r="A610" i="12"/>
  <c r="C609" i="12"/>
  <c r="B609" i="12"/>
  <c r="J608" i="12"/>
  <c r="K608" i="12" s="1"/>
  <c r="A104" i="12"/>
  <c r="B104" i="12"/>
  <c r="K89" i="12"/>
  <c r="L89" i="12"/>
  <c r="M89" i="12" s="1"/>
  <c r="J733" i="12" l="1"/>
  <c r="K733" i="12" s="1"/>
  <c r="G733" i="12"/>
  <c r="F734" i="12" s="1"/>
  <c r="I733" i="12"/>
  <c r="H734" i="12" s="1"/>
  <c r="C733" i="12"/>
  <c r="B734" i="12" s="1"/>
  <c r="A734" i="12"/>
  <c r="E733" i="12"/>
  <c r="D734" i="12" s="1"/>
  <c r="G610" i="12"/>
  <c r="F611" i="12" s="1"/>
  <c r="E610" i="12"/>
  <c r="D611" i="12" s="1"/>
  <c r="I610" i="12"/>
  <c r="H611" i="12" s="1"/>
  <c r="C610" i="12"/>
  <c r="A611" i="12"/>
  <c r="J609" i="12"/>
  <c r="K609" i="12" s="1"/>
  <c r="B610" i="12"/>
  <c r="A105" i="12"/>
  <c r="B105" i="12"/>
  <c r="K90" i="12"/>
  <c r="L90" i="12"/>
  <c r="M90" i="12" s="1"/>
  <c r="J734" i="12" l="1"/>
  <c r="K734" i="12" s="1"/>
  <c r="A735" i="12"/>
  <c r="G734" i="12"/>
  <c r="F735" i="12" s="1"/>
  <c r="E734" i="12"/>
  <c r="D735" i="12" s="1"/>
  <c r="I734" i="12"/>
  <c r="H735" i="12" s="1"/>
  <c r="C734" i="12"/>
  <c r="B735" i="12" s="1"/>
  <c r="B611" i="12"/>
  <c r="J610" i="12"/>
  <c r="K610" i="12" s="1"/>
  <c r="A612" i="12"/>
  <c r="C611" i="12"/>
  <c r="I611" i="12"/>
  <c r="H612" i="12" s="1"/>
  <c r="G611" i="12"/>
  <c r="F612" i="12" s="1"/>
  <c r="E611" i="12"/>
  <c r="D612" i="12" s="1"/>
  <c r="A106" i="12"/>
  <c r="B106" i="12"/>
  <c r="K91" i="12"/>
  <c r="L91" i="12"/>
  <c r="M91" i="12" s="1"/>
  <c r="J735" i="12" l="1"/>
  <c r="K735" i="12" s="1"/>
  <c r="I735" i="12"/>
  <c r="H736" i="12" s="1"/>
  <c r="E735" i="12"/>
  <c r="D736" i="12" s="1"/>
  <c r="A736" i="12"/>
  <c r="C735" i="12"/>
  <c r="B736" i="12" s="1"/>
  <c r="G735" i="12"/>
  <c r="F736" i="12" s="1"/>
  <c r="I612" i="12"/>
  <c r="H613" i="12" s="1"/>
  <c r="G612" i="12"/>
  <c r="F613" i="12" s="1"/>
  <c r="A613" i="12"/>
  <c r="C612" i="12"/>
  <c r="E612" i="12"/>
  <c r="D613" i="12" s="1"/>
  <c r="J611" i="12"/>
  <c r="K611" i="12" s="1"/>
  <c r="B612" i="12"/>
  <c r="A107" i="12"/>
  <c r="B107" i="12"/>
  <c r="K92" i="12"/>
  <c r="L92" i="12"/>
  <c r="M92" i="12" s="1"/>
  <c r="J736" i="12" l="1"/>
  <c r="K736" i="12" s="1"/>
  <c r="A737" i="12"/>
  <c r="C736" i="12"/>
  <c r="B737" i="12" s="1"/>
  <c r="E736" i="12"/>
  <c r="D737" i="12" s="1"/>
  <c r="I736" i="12"/>
  <c r="H737" i="12" s="1"/>
  <c r="G736" i="12"/>
  <c r="F737" i="12" s="1"/>
  <c r="E613" i="12"/>
  <c r="D614" i="12" s="1"/>
  <c r="A614" i="12"/>
  <c r="I613" i="12"/>
  <c r="H614" i="12" s="1"/>
  <c r="G613" i="12"/>
  <c r="F614" i="12" s="1"/>
  <c r="C613" i="12"/>
  <c r="B613" i="12"/>
  <c r="J612" i="12"/>
  <c r="K612" i="12" s="1"/>
  <c r="A108" i="12"/>
  <c r="B108" i="12"/>
  <c r="L93" i="12"/>
  <c r="M93" i="12" s="1"/>
  <c r="K93" i="12"/>
  <c r="J737" i="12" l="1"/>
  <c r="K737" i="12" s="1"/>
  <c r="C737" i="12"/>
  <c r="B738" i="12" s="1"/>
  <c r="A738" i="12"/>
  <c r="G737" i="12"/>
  <c r="F738" i="12" s="1"/>
  <c r="E737" i="12"/>
  <c r="D738" i="12" s="1"/>
  <c r="I737" i="12"/>
  <c r="H738" i="12" s="1"/>
  <c r="C614" i="12"/>
  <c r="I614" i="12"/>
  <c r="H615" i="12" s="1"/>
  <c r="E614" i="12"/>
  <c r="D615" i="12" s="1"/>
  <c r="A615" i="12"/>
  <c r="G614" i="12"/>
  <c r="F615" i="12" s="1"/>
  <c r="B614" i="12"/>
  <c r="J613" i="12"/>
  <c r="K613" i="12" s="1"/>
  <c r="A109" i="12"/>
  <c r="B109" i="12"/>
  <c r="L94" i="12"/>
  <c r="M94" i="12" s="1"/>
  <c r="K94" i="12"/>
  <c r="J738" i="12" l="1"/>
  <c r="K738" i="12" s="1"/>
  <c r="I738" i="12"/>
  <c r="H739" i="12" s="1"/>
  <c r="A739" i="12"/>
  <c r="G738" i="12"/>
  <c r="F739" i="12" s="1"/>
  <c r="E738" i="12"/>
  <c r="D739" i="12" s="1"/>
  <c r="C738" i="12"/>
  <c r="B739" i="12" s="1"/>
  <c r="G615" i="12"/>
  <c r="F616" i="12" s="1"/>
  <c r="E615" i="12"/>
  <c r="D616" i="12" s="1"/>
  <c r="C615" i="12"/>
  <c r="I615" i="12"/>
  <c r="H616" i="12" s="1"/>
  <c r="A616" i="12"/>
  <c r="J614" i="12"/>
  <c r="K614" i="12" s="1"/>
  <c r="B615" i="12"/>
  <c r="A110" i="12"/>
  <c r="B110" i="12"/>
  <c r="L95" i="12"/>
  <c r="M95" i="12" s="1"/>
  <c r="K95" i="12"/>
  <c r="J739" i="12" l="1"/>
  <c r="K739" i="12" s="1"/>
  <c r="E739" i="12"/>
  <c r="D740" i="12" s="1"/>
  <c r="G739" i="12"/>
  <c r="F740" i="12" s="1"/>
  <c r="C739" i="12"/>
  <c r="B740" i="12" s="1"/>
  <c r="A740" i="12"/>
  <c r="I739" i="12"/>
  <c r="H740" i="12" s="1"/>
  <c r="E616" i="12"/>
  <c r="D617" i="12" s="1"/>
  <c r="A617" i="12"/>
  <c r="C616" i="12"/>
  <c r="G616" i="12"/>
  <c r="F617" i="12" s="1"/>
  <c r="I616" i="12"/>
  <c r="H617" i="12" s="1"/>
  <c r="J615" i="12"/>
  <c r="K615" i="12" s="1"/>
  <c r="B616" i="12"/>
  <c r="A111" i="12"/>
  <c r="B111" i="12"/>
  <c r="K96" i="12"/>
  <c r="L96" i="12"/>
  <c r="M96" i="12" s="1"/>
  <c r="J740" i="12" l="1"/>
  <c r="K740" i="12" s="1"/>
  <c r="E740" i="12"/>
  <c r="D741" i="12" s="1"/>
  <c r="A741" i="12"/>
  <c r="C740" i="12"/>
  <c r="B741" i="12" s="1"/>
  <c r="I740" i="12"/>
  <c r="H741" i="12" s="1"/>
  <c r="G740" i="12"/>
  <c r="F741" i="12" s="1"/>
  <c r="I617" i="12"/>
  <c r="H618" i="12" s="1"/>
  <c r="G617" i="12"/>
  <c r="F618" i="12" s="1"/>
  <c r="A618" i="12"/>
  <c r="E617" i="12"/>
  <c r="D618" i="12" s="1"/>
  <c r="C617" i="12"/>
  <c r="B617" i="12"/>
  <c r="J616" i="12"/>
  <c r="K616" i="12" s="1"/>
  <c r="A112" i="12"/>
  <c r="B112" i="12"/>
  <c r="K97" i="12"/>
  <c r="L97" i="12"/>
  <c r="M97" i="12" s="1"/>
  <c r="J741" i="12" l="1"/>
  <c r="K741" i="12" s="1"/>
  <c r="G741" i="12"/>
  <c r="F742" i="12" s="1"/>
  <c r="A742" i="12"/>
  <c r="C741" i="12"/>
  <c r="B742" i="12" s="1"/>
  <c r="E741" i="12"/>
  <c r="D742" i="12" s="1"/>
  <c r="I741" i="12"/>
  <c r="H742" i="12" s="1"/>
  <c r="G618" i="12"/>
  <c r="F619" i="12" s="1"/>
  <c r="E618" i="12"/>
  <c r="D619" i="12" s="1"/>
  <c r="I618" i="12"/>
  <c r="H619" i="12" s="1"/>
  <c r="A619" i="12"/>
  <c r="C618" i="12"/>
  <c r="J617" i="12"/>
  <c r="K617" i="12" s="1"/>
  <c r="B618" i="12"/>
  <c r="A113" i="12"/>
  <c r="B113" i="12"/>
  <c r="K98" i="12"/>
  <c r="L98" i="12"/>
  <c r="M98" i="12" s="1"/>
  <c r="J742" i="12" l="1"/>
  <c r="K742" i="12" s="1"/>
  <c r="A743" i="12"/>
  <c r="G742" i="12"/>
  <c r="F743" i="12" s="1"/>
  <c r="I742" i="12"/>
  <c r="H743" i="12" s="1"/>
  <c r="E742" i="12"/>
  <c r="D743" i="12" s="1"/>
  <c r="C742" i="12"/>
  <c r="B743" i="12" s="1"/>
  <c r="B619" i="12"/>
  <c r="J618" i="12"/>
  <c r="K618" i="12" s="1"/>
  <c r="A620" i="12"/>
  <c r="C619" i="12"/>
  <c r="I619" i="12"/>
  <c r="H620" i="12" s="1"/>
  <c r="G619" i="12"/>
  <c r="F620" i="12" s="1"/>
  <c r="E619" i="12"/>
  <c r="D620" i="12" s="1"/>
  <c r="A114" i="12"/>
  <c r="B114" i="12"/>
  <c r="K99" i="12"/>
  <c r="L99" i="12"/>
  <c r="M99" i="12" s="1"/>
  <c r="J743" i="12" l="1"/>
  <c r="K743" i="12" s="1"/>
  <c r="I743" i="12"/>
  <c r="H744" i="12" s="1"/>
  <c r="A744" i="12"/>
  <c r="E743" i="12"/>
  <c r="D744" i="12" s="1"/>
  <c r="C743" i="12"/>
  <c r="B744" i="12" s="1"/>
  <c r="G743" i="12"/>
  <c r="F744" i="12" s="1"/>
  <c r="I620" i="12"/>
  <c r="H621" i="12" s="1"/>
  <c r="G620" i="12"/>
  <c r="F621" i="12" s="1"/>
  <c r="C620" i="12"/>
  <c r="A621" i="12"/>
  <c r="E620" i="12"/>
  <c r="D621" i="12" s="1"/>
  <c r="J619" i="12"/>
  <c r="K619" i="12" s="1"/>
  <c r="B620" i="12"/>
  <c r="A115" i="12"/>
  <c r="B115" i="12"/>
  <c r="L100" i="12"/>
  <c r="M100" i="12" s="1"/>
  <c r="K100" i="12"/>
  <c r="J744" i="12" l="1"/>
  <c r="K744" i="12" s="1"/>
  <c r="G744" i="12"/>
  <c r="F745" i="12" s="1"/>
  <c r="C744" i="12"/>
  <c r="B745" i="12" s="1"/>
  <c r="A745" i="12"/>
  <c r="I744" i="12"/>
  <c r="H745" i="12" s="1"/>
  <c r="E744" i="12"/>
  <c r="D745" i="12" s="1"/>
  <c r="E621" i="12"/>
  <c r="D622" i="12" s="1"/>
  <c r="A622" i="12"/>
  <c r="C621" i="12"/>
  <c r="G621" i="12"/>
  <c r="F622" i="12" s="1"/>
  <c r="I621" i="12"/>
  <c r="H622" i="12" s="1"/>
  <c r="B621" i="12"/>
  <c r="J620" i="12"/>
  <c r="K620" i="12" s="1"/>
  <c r="A116" i="12"/>
  <c r="B116" i="12"/>
  <c r="L101" i="12"/>
  <c r="M101" i="12" s="1"/>
  <c r="K101" i="12"/>
  <c r="J745" i="12" l="1"/>
  <c r="K745" i="12" s="1"/>
  <c r="C745" i="12"/>
  <c r="B746" i="12" s="1"/>
  <c r="E745" i="12"/>
  <c r="D746" i="12" s="1"/>
  <c r="A746" i="12"/>
  <c r="I745" i="12"/>
  <c r="H746" i="12" s="1"/>
  <c r="G745" i="12"/>
  <c r="F746" i="12" s="1"/>
  <c r="C622" i="12"/>
  <c r="I622" i="12"/>
  <c r="H623" i="12" s="1"/>
  <c r="E622" i="12"/>
  <c r="D623" i="12" s="1"/>
  <c r="A623" i="12"/>
  <c r="G622" i="12"/>
  <c r="F623" i="12" s="1"/>
  <c r="B622" i="12"/>
  <c r="J621" i="12"/>
  <c r="K621" i="12" s="1"/>
  <c r="A117" i="12"/>
  <c r="B117" i="12"/>
  <c r="L102" i="12"/>
  <c r="M102" i="12" s="1"/>
  <c r="K102" i="12"/>
  <c r="J746" i="12" l="1"/>
  <c r="K746" i="12" s="1"/>
  <c r="A747" i="12"/>
  <c r="C746" i="12"/>
  <c r="B747" i="12" s="1"/>
  <c r="G746" i="12"/>
  <c r="F747" i="12" s="1"/>
  <c r="I746" i="12"/>
  <c r="H747" i="12" s="1"/>
  <c r="E746" i="12"/>
  <c r="D747" i="12" s="1"/>
  <c r="G623" i="12"/>
  <c r="F624" i="12" s="1"/>
  <c r="I623" i="12"/>
  <c r="H624" i="12" s="1"/>
  <c r="E623" i="12"/>
  <c r="D624" i="12" s="1"/>
  <c r="C623" i="12"/>
  <c r="A624" i="12"/>
  <c r="J622" i="12"/>
  <c r="K622" i="12" s="1"/>
  <c r="B623" i="12"/>
  <c r="A118" i="12"/>
  <c r="B118" i="12"/>
  <c r="K103" i="12"/>
  <c r="L103" i="12"/>
  <c r="M103" i="12" s="1"/>
  <c r="J747" i="12" l="1"/>
  <c r="K747" i="12" s="1"/>
  <c r="E747" i="12"/>
  <c r="D748" i="12" s="1"/>
  <c r="A748" i="12"/>
  <c r="I747" i="12"/>
  <c r="H748" i="12" s="1"/>
  <c r="G747" i="12"/>
  <c r="F748" i="12" s="1"/>
  <c r="C747" i="12"/>
  <c r="B748" i="12" s="1"/>
  <c r="E624" i="12"/>
  <c r="D625" i="12" s="1"/>
  <c r="A625" i="12"/>
  <c r="C624" i="12"/>
  <c r="I624" i="12"/>
  <c r="H625" i="12" s="1"/>
  <c r="G624" i="12"/>
  <c r="F625" i="12" s="1"/>
  <c r="B624" i="12"/>
  <c r="J623" i="12"/>
  <c r="K623" i="12" s="1"/>
  <c r="A119" i="12"/>
  <c r="B119" i="12"/>
  <c r="L104" i="12"/>
  <c r="M104" i="12" s="1"/>
  <c r="K104" i="12"/>
  <c r="J748" i="12" l="1"/>
  <c r="K748" i="12" s="1"/>
  <c r="I748" i="12"/>
  <c r="H749" i="12" s="1"/>
  <c r="A749" i="12"/>
  <c r="G748" i="12"/>
  <c r="F749" i="12" s="1"/>
  <c r="E748" i="12"/>
  <c r="D749" i="12" s="1"/>
  <c r="C748" i="12"/>
  <c r="B749" i="12" s="1"/>
  <c r="F626" i="12"/>
  <c r="I625" i="12"/>
  <c r="H626" i="12" s="1"/>
  <c r="A626" i="12"/>
  <c r="G625" i="12"/>
  <c r="C625" i="12"/>
  <c r="E625" i="12"/>
  <c r="D626" i="12" s="1"/>
  <c r="B625" i="12"/>
  <c r="J624" i="12"/>
  <c r="K624" i="12" s="1"/>
  <c r="A120" i="12"/>
  <c r="B120" i="12"/>
  <c r="K105" i="12"/>
  <c r="L105" i="12"/>
  <c r="M105" i="12" s="1"/>
  <c r="J749" i="12" l="1"/>
  <c r="K749" i="12" s="1"/>
  <c r="G749" i="12"/>
  <c r="F750" i="12" s="1"/>
  <c r="I749" i="12"/>
  <c r="H750" i="12" s="1"/>
  <c r="C749" i="12"/>
  <c r="B750" i="12" s="1"/>
  <c r="E749" i="12"/>
  <c r="D750" i="12" s="1"/>
  <c r="A750" i="12"/>
  <c r="D627" i="12"/>
  <c r="J625" i="12"/>
  <c r="K625" i="12" s="1"/>
  <c r="B626" i="12"/>
  <c r="G626" i="12"/>
  <c r="F627" i="12" s="1"/>
  <c r="E626" i="12"/>
  <c r="A627" i="12"/>
  <c r="I626" i="12"/>
  <c r="H627" i="12" s="1"/>
  <c r="C626" i="12"/>
  <c r="A121" i="12"/>
  <c r="B121" i="12"/>
  <c r="K106" i="12"/>
  <c r="L106" i="12"/>
  <c r="M106" i="12" s="1"/>
  <c r="J750" i="12" l="1"/>
  <c r="K750" i="12" s="1"/>
  <c r="A751" i="12"/>
  <c r="E750" i="12"/>
  <c r="D751" i="12" s="1"/>
  <c r="G750" i="12"/>
  <c r="F751" i="12" s="1"/>
  <c r="I750" i="12"/>
  <c r="H751" i="12" s="1"/>
  <c r="C750" i="12"/>
  <c r="B751" i="12" s="1"/>
  <c r="A628" i="12"/>
  <c r="C627" i="12"/>
  <c r="E627" i="12"/>
  <c r="D628" i="12" s="1"/>
  <c r="I627" i="12"/>
  <c r="H628" i="12" s="1"/>
  <c r="G627" i="12"/>
  <c r="F628" i="12" s="1"/>
  <c r="B627" i="12"/>
  <c r="J626" i="12"/>
  <c r="K626" i="12" s="1"/>
  <c r="A122" i="12"/>
  <c r="B122" i="12"/>
  <c r="K107" i="12"/>
  <c r="L107" i="12"/>
  <c r="M107" i="12" s="1"/>
  <c r="J751" i="12" l="1"/>
  <c r="K751" i="12" s="1"/>
  <c r="I751" i="12"/>
  <c r="H752" i="12" s="1"/>
  <c r="A752" i="12"/>
  <c r="C751" i="12"/>
  <c r="B752" i="12" s="1"/>
  <c r="G751" i="12"/>
  <c r="F752" i="12" s="1"/>
  <c r="E751" i="12"/>
  <c r="D752" i="12" s="1"/>
  <c r="J627" i="12"/>
  <c r="K627" i="12" s="1"/>
  <c r="B628" i="12"/>
  <c r="I628" i="12"/>
  <c r="H629" i="12" s="1"/>
  <c r="G628" i="12"/>
  <c r="F629" i="12" s="1"/>
  <c r="C628" i="12"/>
  <c r="E628" i="12"/>
  <c r="D629" i="12" s="1"/>
  <c r="A629" i="12"/>
  <c r="A123" i="12"/>
  <c r="B123" i="12"/>
  <c r="K108" i="12"/>
  <c r="L108" i="12"/>
  <c r="M108" i="12" s="1"/>
  <c r="J752" i="12" l="1"/>
  <c r="K752" i="12" s="1"/>
  <c r="C752" i="12"/>
  <c r="B753" i="12" s="1"/>
  <c r="A753" i="12"/>
  <c r="I752" i="12"/>
  <c r="H753" i="12" s="1"/>
  <c r="G752" i="12"/>
  <c r="F753" i="12" s="1"/>
  <c r="E752" i="12"/>
  <c r="D753" i="12" s="1"/>
  <c r="H630" i="12"/>
  <c r="B629" i="12"/>
  <c r="J628" i="12"/>
  <c r="K628" i="12" s="1"/>
  <c r="E629" i="12"/>
  <c r="D630" i="12" s="1"/>
  <c r="A630" i="12"/>
  <c r="G629" i="12"/>
  <c r="F630" i="12" s="1"/>
  <c r="C629" i="12"/>
  <c r="I629" i="12"/>
  <c r="A124" i="12"/>
  <c r="B124" i="12"/>
  <c r="L109" i="12"/>
  <c r="M109" i="12" s="1"/>
  <c r="K109" i="12"/>
  <c r="J753" i="12" l="1"/>
  <c r="K753" i="12" s="1"/>
  <c r="C753" i="12"/>
  <c r="B754" i="12" s="1"/>
  <c r="I753" i="12"/>
  <c r="H754" i="12" s="1"/>
  <c r="G753" i="12"/>
  <c r="F754" i="12" s="1"/>
  <c r="A754" i="12"/>
  <c r="E753" i="12"/>
  <c r="D754" i="12" s="1"/>
  <c r="C630" i="12"/>
  <c r="I630" i="12"/>
  <c r="H631" i="12" s="1"/>
  <c r="G630" i="12"/>
  <c r="F631" i="12" s="1"/>
  <c r="E630" i="12"/>
  <c r="D631" i="12" s="1"/>
  <c r="A631" i="12"/>
  <c r="B630" i="12"/>
  <c r="J629" i="12"/>
  <c r="K629" i="12" s="1"/>
  <c r="A125" i="12"/>
  <c r="B125" i="12"/>
  <c r="K110" i="12"/>
  <c r="L110" i="12"/>
  <c r="M110" i="12" s="1"/>
  <c r="J754" i="12" l="1"/>
  <c r="K754" i="12" s="1"/>
  <c r="G754" i="12"/>
  <c r="F755" i="12" s="1"/>
  <c r="I754" i="12"/>
  <c r="H755" i="12" s="1"/>
  <c r="E754" i="12"/>
  <c r="D755" i="12" s="1"/>
  <c r="A755" i="12"/>
  <c r="C754" i="12"/>
  <c r="B755" i="12" s="1"/>
  <c r="G631" i="12"/>
  <c r="F632" i="12" s="1"/>
  <c r="I631" i="12"/>
  <c r="H632" i="12" s="1"/>
  <c r="E631" i="12"/>
  <c r="D632" i="12" s="1"/>
  <c r="C631" i="12"/>
  <c r="A632" i="12"/>
  <c r="J630" i="12"/>
  <c r="K630" i="12" s="1"/>
  <c r="B631" i="12"/>
  <c r="A126" i="12"/>
  <c r="B126" i="12"/>
  <c r="K111" i="12"/>
  <c r="L111" i="12"/>
  <c r="M111" i="12" s="1"/>
  <c r="J755" i="12" l="1"/>
  <c r="K755" i="12" s="1"/>
  <c r="E755" i="12"/>
  <c r="D756" i="12" s="1"/>
  <c r="I755" i="12"/>
  <c r="H756" i="12" s="1"/>
  <c r="A756" i="12"/>
  <c r="G755" i="12"/>
  <c r="F756" i="12" s="1"/>
  <c r="C755" i="12"/>
  <c r="B756" i="12" s="1"/>
  <c r="J631" i="12"/>
  <c r="K631" i="12" s="1"/>
  <c r="B632" i="12"/>
  <c r="E632" i="12"/>
  <c r="D633" i="12" s="1"/>
  <c r="A633" i="12"/>
  <c r="C632" i="12"/>
  <c r="I632" i="12"/>
  <c r="H633" i="12" s="1"/>
  <c r="G632" i="12"/>
  <c r="F633" i="12" s="1"/>
  <c r="A127" i="12"/>
  <c r="B127" i="12"/>
  <c r="K112" i="12"/>
  <c r="L112" i="12"/>
  <c r="M112" i="12" s="1"/>
  <c r="J756" i="12" l="1"/>
  <c r="K756" i="12" s="1"/>
  <c r="A757" i="12"/>
  <c r="C756" i="12"/>
  <c r="B757" i="12" s="1"/>
  <c r="I756" i="12"/>
  <c r="H757" i="12" s="1"/>
  <c r="E756" i="12"/>
  <c r="D757" i="12" s="1"/>
  <c r="G756" i="12"/>
  <c r="F757" i="12" s="1"/>
  <c r="I633" i="12"/>
  <c r="H634" i="12" s="1"/>
  <c r="A634" i="12"/>
  <c r="G633" i="12"/>
  <c r="F634" i="12" s="1"/>
  <c r="E633" i="12"/>
  <c r="D634" i="12" s="1"/>
  <c r="C633" i="12"/>
  <c r="B633" i="12"/>
  <c r="J632" i="12"/>
  <c r="K632" i="12" s="1"/>
  <c r="A128" i="12"/>
  <c r="B128" i="12"/>
  <c r="K113" i="12"/>
  <c r="L113" i="12"/>
  <c r="M113" i="12" s="1"/>
  <c r="J757" i="12" l="1"/>
  <c r="K757" i="12" s="1"/>
  <c r="G757" i="12"/>
  <c r="F758" i="12" s="1"/>
  <c r="C757" i="12"/>
  <c r="B758" i="12" s="1"/>
  <c r="A758" i="12"/>
  <c r="I757" i="12"/>
  <c r="H758" i="12" s="1"/>
  <c r="E757" i="12"/>
  <c r="D758" i="12" s="1"/>
  <c r="G634" i="12"/>
  <c r="F635" i="12" s="1"/>
  <c r="E634" i="12"/>
  <c r="D635" i="12" s="1"/>
  <c r="A635" i="12"/>
  <c r="C634" i="12"/>
  <c r="I634" i="12"/>
  <c r="H635" i="12" s="1"/>
  <c r="J633" i="12"/>
  <c r="K633" i="12" s="1"/>
  <c r="B634" i="12"/>
  <c r="A129" i="12"/>
  <c r="B129" i="12"/>
  <c r="K114" i="12"/>
  <c r="L114" i="12"/>
  <c r="M114" i="12" s="1"/>
  <c r="J758" i="12" l="1"/>
  <c r="K758" i="12" s="1"/>
  <c r="A759" i="12"/>
  <c r="I758" i="12"/>
  <c r="H759" i="12" s="1"/>
  <c r="G758" i="12"/>
  <c r="F759" i="12" s="1"/>
  <c r="E758" i="12"/>
  <c r="D759" i="12" s="1"/>
  <c r="C758" i="12"/>
  <c r="B759" i="12" s="1"/>
  <c r="A636" i="12"/>
  <c r="C635" i="12"/>
  <c r="E635" i="12"/>
  <c r="D636" i="12" s="1"/>
  <c r="I635" i="12"/>
  <c r="H636" i="12" s="1"/>
  <c r="G635" i="12"/>
  <c r="F636" i="12" s="1"/>
  <c r="B635" i="12"/>
  <c r="J634" i="12"/>
  <c r="K634" i="12" s="1"/>
  <c r="A130" i="12"/>
  <c r="B130" i="12"/>
  <c r="L115" i="12"/>
  <c r="M115" i="12" s="1"/>
  <c r="K115" i="12"/>
  <c r="J759" i="12" l="1"/>
  <c r="K759" i="12" s="1"/>
  <c r="I759" i="12"/>
  <c r="H760" i="12" s="1"/>
  <c r="G759" i="12"/>
  <c r="F760" i="12" s="1"/>
  <c r="A760" i="12"/>
  <c r="E759" i="12"/>
  <c r="D760" i="12" s="1"/>
  <c r="C759" i="12"/>
  <c r="B760" i="12" s="1"/>
  <c r="I636" i="12"/>
  <c r="H637" i="12" s="1"/>
  <c r="G636" i="12"/>
  <c r="F637" i="12" s="1"/>
  <c r="E636" i="12"/>
  <c r="D637" i="12" s="1"/>
  <c r="C636" i="12"/>
  <c r="A637" i="12"/>
  <c r="J635" i="12"/>
  <c r="K635" i="12" s="1"/>
  <c r="B636" i="12"/>
  <c r="A131" i="12"/>
  <c r="B131" i="12"/>
  <c r="L116" i="12"/>
  <c r="M116" i="12" s="1"/>
  <c r="K116" i="12"/>
  <c r="J760" i="12" l="1"/>
  <c r="K760" i="12" s="1"/>
  <c r="E760" i="12"/>
  <c r="D761" i="12" s="1"/>
  <c r="C760" i="12"/>
  <c r="B761" i="12" s="1"/>
  <c r="A761" i="12"/>
  <c r="G760" i="12"/>
  <c r="F761" i="12" s="1"/>
  <c r="I760" i="12"/>
  <c r="H761" i="12" s="1"/>
  <c r="B637" i="12"/>
  <c r="J636" i="12"/>
  <c r="K636" i="12" s="1"/>
  <c r="E637" i="12"/>
  <c r="D638" i="12" s="1"/>
  <c r="A638" i="12"/>
  <c r="G637" i="12"/>
  <c r="F638" i="12" s="1"/>
  <c r="C637" i="12"/>
  <c r="I637" i="12"/>
  <c r="H638" i="12" s="1"/>
  <c r="A132" i="12"/>
  <c r="B132" i="12"/>
  <c r="L117" i="12"/>
  <c r="M117" i="12" s="1"/>
  <c r="K117" i="12"/>
  <c r="J761" i="12" l="1"/>
  <c r="K761" i="12" s="1"/>
  <c r="C761" i="12"/>
  <c r="B762" i="12" s="1"/>
  <c r="A762" i="12"/>
  <c r="I761" i="12"/>
  <c r="H762" i="12" s="1"/>
  <c r="G761" i="12"/>
  <c r="F762" i="12" s="1"/>
  <c r="E761" i="12"/>
  <c r="D762" i="12" s="1"/>
  <c r="C638" i="12"/>
  <c r="I638" i="12"/>
  <c r="G638" i="12"/>
  <c r="E638" i="12"/>
  <c r="B638" i="12"/>
  <c r="J638" i="12" s="1"/>
  <c r="K638" i="12" s="1"/>
  <c r="J637" i="12"/>
  <c r="K637" i="12" s="1"/>
  <c r="A133" i="12"/>
  <c r="B133" i="12"/>
  <c r="L118" i="12"/>
  <c r="M118" i="12" s="1"/>
  <c r="K118" i="12"/>
  <c r="J762" i="12" l="1"/>
  <c r="K762" i="12" s="1"/>
  <c r="G762" i="12"/>
  <c r="F763" i="12" s="1"/>
  <c r="A763" i="12"/>
  <c r="E762" i="12"/>
  <c r="D763" i="12" s="1"/>
  <c r="I762" i="12"/>
  <c r="H763" i="12" s="1"/>
  <c r="C762" i="12"/>
  <c r="B763" i="12" s="1"/>
  <c r="A134" i="12"/>
  <c r="B134" i="12"/>
  <c r="L119" i="12"/>
  <c r="M119" i="12" s="1"/>
  <c r="K119" i="12"/>
  <c r="J763" i="12" l="1"/>
  <c r="K763" i="12" s="1"/>
  <c r="E763" i="12"/>
  <c r="D764" i="12" s="1"/>
  <c r="I763" i="12"/>
  <c r="H764" i="12" s="1"/>
  <c r="A764" i="12"/>
  <c r="G763" i="12"/>
  <c r="F764" i="12" s="1"/>
  <c r="C763" i="12"/>
  <c r="B764" i="12" s="1"/>
  <c r="A135" i="12"/>
  <c r="B135" i="12"/>
  <c r="K120" i="12"/>
  <c r="L120" i="12"/>
  <c r="M120" i="12" s="1"/>
  <c r="J764" i="12" l="1"/>
  <c r="K764" i="12" s="1"/>
  <c r="G764" i="12"/>
  <c r="F765" i="12" s="1"/>
  <c r="C764" i="12"/>
  <c r="B765" i="12" s="1"/>
  <c r="A765" i="12"/>
  <c r="I764" i="12"/>
  <c r="H765" i="12" s="1"/>
  <c r="E764" i="12"/>
  <c r="D765" i="12" s="1"/>
  <c r="A136" i="12"/>
  <c r="B136" i="12"/>
  <c r="K121" i="12"/>
  <c r="L121" i="12"/>
  <c r="M121" i="12" s="1"/>
  <c r="J765" i="12" l="1"/>
  <c r="K765" i="12" s="1"/>
  <c r="G765" i="12"/>
  <c r="F766" i="12" s="1"/>
  <c r="E765" i="12"/>
  <c r="D766" i="12" s="1"/>
  <c r="C765" i="12"/>
  <c r="B766" i="12" s="1"/>
  <c r="A766" i="12"/>
  <c r="I765" i="12"/>
  <c r="H766" i="12" s="1"/>
  <c r="A137" i="12"/>
  <c r="B137" i="12"/>
  <c r="K122" i="12"/>
  <c r="L122" i="12"/>
  <c r="M122" i="12" s="1"/>
  <c r="J766" i="12" l="1"/>
  <c r="K766" i="12" s="1"/>
  <c r="A767" i="12"/>
  <c r="C766" i="12"/>
  <c r="B767" i="12" s="1"/>
  <c r="I766" i="12"/>
  <c r="H767" i="12" s="1"/>
  <c r="G766" i="12"/>
  <c r="F767" i="12" s="1"/>
  <c r="E766" i="12"/>
  <c r="D767" i="12" s="1"/>
  <c r="A138" i="12"/>
  <c r="B138" i="12"/>
  <c r="L123" i="12"/>
  <c r="M123" i="12" s="1"/>
  <c r="K123" i="12"/>
  <c r="J767" i="12" l="1"/>
  <c r="K767" i="12" s="1"/>
  <c r="I767" i="12"/>
  <c r="H768" i="12" s="1"/>
  <c r="G767" i="12"/>
  <c r="F768" i="12" s="1"/>
  <c r="A768" i="12"/>
  <c r="C767" i="12"/>
  <c r="B768" i="12" s="1"/>
  <c r="E767" i="12"/>
  <c r="D768" i="12" s="1"/>
  <c r="A139" i="12"/>
  <c r="B139" i="12"/>
  <c r="L124" i="12"/>
  <c r="M124" i="12" s="1"/>
  <c r="K124" i="12"/>
  <c r="J768" i="12" l="1"/>
  <c r="K768" i="12" s="1"/>
  <c r="I768" i="12"/>
  <c r="H769" i="12" s="1"/>
  <c r="E768" i="12"/>
  <c r="D769" i="12" s="1"/>
  <c r="C768" i="12"/>
  <c r="B769" i="12" s="1"/>
  <c r="A769" i="12"/>
  <c r="G768" i="12"/>
  <c r="F769" i="12" s="1"/>
  <c r="A140" i="12"/>
  <c r="B140" i="12"/>
  <c r="K125" i="12"/>
  <c r="L125" i="12"/>
  <c r="M125" i="12" s="1"/>
  <c r="J769" i="12" l="1"/>
  <c r="K769" i="12" s="1"/>
  <c r="C769" i="12"/>
  <c r="B770" i="12" s="1"/>
  <c r="G769" i="12"/>
  <c r="F770" i="12" s="1"/>
  <c r="A770" i="12"/>
  <c r="I769" i="12"/>
  <c r="H770" i="12" s="1"/>
  <c r="E769" i="12"/>
  <c r="D770" i="12" s="1"/>
  <c r="A141" i="12"/>
  <c r="B141" i="12"/>
  <c r="K126" i="12"/>
  <c r="L126" i="12"/>
  <c r="M126" i="12" s="1"/>
  <c r="J770" i="12" l="1"/>
  <c r="K770" i="12" s="1"/>
  <c r="E770" i="12"/>
  <c r="D771" i="12" s="1"/>
  <c r="G770" i="12"/>
  <c r="F771" i="12" s="1"/>
  <c r="A771" i="12"/>
  <c r="I770" i="12"/>
  <c r="H771" i="12" s="1"/>
  <c r="C770" i="12"/>
  <c r="B771" i="12" s="1"/>
  <c r="A142" i="12"/>
  <c r="B142" i="12"/>
  <c r="L127" i="12"/>
  <c r="M127" i="12" s="1"/>
  <c r="K127" i="12"/>
  <c r="J771" i="12" l="1"/>
  <c r="K771" i="12" s="1"/>
  <c r="E771" i="12"/>
  <c r="D772" i="12" s="1"/>
  <c r="A772" i="12"/>
  <c r="C771" i="12"/>
  <c r="B772" i="12" s="1"/>
  <c r="I771" i="12"/>
  <c r="H772" i="12" s="1"/>
  <c r="G771" i="12"/>
  <c r="F772" i="12" s="1"/>
  <c r="A143" i="12"/>
  <c r="B143" i="12"/>
  <c r="L128" i="12"/>
  <c r="M128" i="12" s="1"/>
  <c r="K128" i="12"/>
  <c r="J772" i="12" l="1"/>
  <c r="K772" i="12" s="1"/>
  <c r="I772" i="12"/>
  <c r="H773" i="12" s="1"/>
  <c r="G772" i="12"/>
  <c r="F773" i="12" s="1"/>
  <c r="A773" i="12"/>
  <c r="E772" i="12"/>
  <c r="D773" i="12" s="1"/>
  <c r="C772" i="12"/>
  <c r="B773" i="12" s="1"/>
  <c r="A144" i="12"/>
  <c r="B144" i="12"/>
  <c r="L129" i="12"/>
  <c r="M129" i="12" s="1"/>
  <c r="K129" i="12"/>
  <c r="J773" i="12" l="1"/>
  <c r="K773" i="12" s="1"/>
  <c r="G773" i="12"/>
  <c r="F774" i="12" s="1"/>
  <c r="I773" i="12"/>
  <c r="H774" i="12" s="1"/>
  <c r="E773" i="12"/>
  <c r="D774" i="12" s="1"/>
  <c r="C773" i="12"/>
  <c r="B774" i="12" s="1"/>
  <c r="A774" i="12"/>
  <c r="A145" i="12"/>
  <c r="B145" i="12"/>
  <c r="L130" i="12"/>
  <c r="M130" i="12" s="1"/>
  <c r="K130" i="12"/>
  <c r="J774" i="12" l="1"/>
  <c r="K774" i="12" s="1"/>
  <c r="A775" i="12"/>
  <c r="G774" i="12"/>
  <c r="F775" i="12" s="1"/>
  <c r="C774" i="12"/>
  <c r="B775" i="12" s="1"/>
  <c r="E774" i="12"/>
  <c r="D775" i="12" s="1"/>
  <c r="I774" i="12"/>
  <c r="H775" i="12" s="1"/>
  <c r="A146" i="12"/>
  <c r="B146" i="12"/>
  <c r="K131" i="12"/>
  <c r="L131" i="12"/>
  <c r="M131" i="12" s="1"/>
  <c r="J775" i="12" l="1"/>
  <c r="K775" i="12" s="1"/>
  <c r="I775" i="12"/>
  <c r="H776" i="12" s="1"/>
  <c r="E775" i="12"/>
  <c r="D776" i="12" s="1"/>
  <c r="C775" i="12"/>
  <c r="B776" i="12" s="1"/>
  <c r="A776" i="12"/>
  <c r="G775" i="12"/>
  <c r="F776" i="12" s="1"/>
  <c r="A147" i="12"/>
  <c r="B147" i="12"/>
  <c r="K132" i="12"/>
  <c r="L132" i="12"/>
  <c r="M132" i="12" s="1"/>
  <c r="J776" i="12" l="1"/>
  <c r="K776" i="12" s="1"/>
  <c r="A777" i="12"/>
  <c r="C776" i="12"/>
  <c r="B777" i="12" s="1"/>
  <c r="I776" i="12"/>
  <c r="H777" i="12" s="1"/>
  <c r="G776" i="12"/>
  <c r="F777" i="12" s="1"/>
  <c r="E776" i="12"/>
  <c r="D777" i="12" s="1"/>
  <c r="A148" i="12"/>
  <c r="B148" i="12"/>
  <c r="K133" i="12"/>
  <c r="L133" i="12"/>
  <c r="M133" i="12" s="1"/>
  <c r="J777" i="12" l="1"/>
  <c r="K777" i="12" s="1"/>
  <c r="C777" i="12"/>
  <c r="B778" i="12" s="1"/>
  <c r="I777" i="12"/>
  <c r="H778" i="12" s="1"/>
  <c r="G777" i="12"/>
  <c r="F778" i="12" s="1"/>
  <c r="E777" i="12"/>
  <c r="D778" i="12" s="1"/>
  <c r="A778" i="12"/>
  <c r="A149" i="12"/>
  <c r="B149" i="12"/>
  <c r="L134" i="12"/>
  <c r="M134" i="12" s="1"/>
  <c r="K134" i="12"/>
  <c r="J778" i="12" l="1"/>
  <c r="K778" i="12" s="1"/>
  <c r="I778" i="12"/>
  <c r="H779" i="12" s="1"/>
  <c r="G778" i="12"/>
  <c r="F779" i="12" s="1"/>
  <c r="E778" i="12"/>
  <c r="D779" i="12" s="1"/>
  <c r="A779" i="12"/>
  <c r="C778" i="12"/>
  <c r="B779" i="12" s="1"/>
  <c r="A150" i="12"/>
  <c r="B150" i="12"/>
  <c r="K135" i="12"/>
  <c r="L135" i="12"/>
  <c r="M135" i="12" s="1"/>
  <c r="J779" i="12" l="1"/>
  <c r="K779" i="12" s="1"/>
  <c r="E779" i="12"/>
  <c r="D780" i="12" s="1"/>
  <c r="G779" i="12"/>
  <c r="F780" i="12" s="1"/>
  <c r="A780" i="12"/>
  <c r="C779" i="12"/>
  <c r="B780" i="12" s="1"/>
  <c r="I779" i="12"/>
  <c r="H780" i="12" s="1"/>
  <c r="A151" i="12"/>
  <c r="B151" i="12"/>
  <c r="L136" i="12"/>
  <c r="M136" i="12" s="1"/>
  <c r="K136" i="12"/>
  <c r="J780" i="12" l="1"/>
  <c r="K780" i="12" s="1"/>
  <c r="E780" i="12"/>
  <c r="D781" i="12" s="1"/>
  <c r="C780" i="12"/>
  <c r="B781" i="12" s="1"/>
  <c r="A781" i="12"/>
  <c r="I780" i="12"/>
  <c r="H781" i="12" s="1"/>
  <c r="G780" i="12"/>
  <c r="F781" i="12" s="1"/>
  <c r="A152" i="12"/>
  <c r="B152" i="12"/>
  <c r="K137" i="12"/>
  <c r="L137" i="12"/>
  <c r="M137" i="12" s="1"/>
  <c r="J781" i="12" l="1"/>
  <c r="K781" i="12" s="1"/>
  <c r="G781" i="12"/>
  <c r="F782" i="12" s="1"/>
  <c r="A782" i="12"/>
  <c r="C781" i="12"/>
  <c r="B782" i="12" s="1"/>
  <c r="I781" i="12"/>
  <c r="H782" i="12" s="1"/>
  <c r="E781" i="12"/>
  <c r="D782" i="12" s="1"/>
  <c r="A153" i="12"/>
  <c r="B153" i="12"/>
  <c r="K138" i="12"/>
  <c r="L138" i="12"/>
  <c r="M138" i="12" s="1"/>
  <c r="J782" i="12" l="1"/>
  <c r="K782" i="12" s="1"/>
  <c r="A783" i="12"/>
  <c r="I782" i="12"/>
  <c r="H783" i="12" s="1"/>
  <c r="G782" i="12"/>
  <c r="F783" i="12" s="1"/>
  <c r="E782" i="12"/>
  <c r="D783" i="12" s="1"/>
  <c r="C782" i="12"/>
  <c r="B783" i="12" s="1"/>
  <c r="A154" i="12"/>
  <c r="B154" i="12"/>
  <c r="K139" i="12"/>
  <c r="L139" i="12"/>
  <c r="M139" i="12" s="1"/>
  <c r="J783" i="12" l="1"/>
  <c r="K783" i="12" s="1"/>
  <c r="I783" i="12"/>
  <c r="H784" i="12" s="1"/>
  <c r="G783" i="12"/>
  <c r="F784" i="12" s="1"/>
  <c r="E783" i="12"/>
  <c r="D784" i="12" s="1"/>
  <c r="A784" i="12"/>
  <c r="C783" i="12"/>
  <c r="B784" i="12" s="1"/>
  <c r="A155" i="12"/>
  <c r="B155" i="12"/>
  <c r="L140" i="12"/>
  <c r="M140" i="12" s="1"/>
  <c r="K140" i="12"/>
  <c r="J784" i="12" l="1"/>
  <c r="K784" i="12" s="1"/>
  <c r="G784" i="12"/>
  <c r="F785" i="12" s="1"/>
  <c r="E784" i="12"/>
  <c r="D785" i="12" s="1"/>
  <c r="A785" i="12"/>
  <c r="C784" i="12"/>
  <c r="B785" i="12" s="1"/>
  <c r="I784" i="12"/>
  <c r="H785" i="12" s="1"/>
  <c r="A156" i="12"/>
  <c r="B156" i="12"/>
  <c r="K141" i="12"/>
  <c r="L141" i="12"/>
  <c r="M141" i="12" s="1"/>
  <c r="J785" i="12" l="1"/>
  <c r="K785" i="12" s="1"/>
  <c r="C785" i="12"/>
  <c r="B786" i="12" s="1"/>
  <c r="E785" i="12"/>
  <c r="D786" i="12" s="1"/>
  <c r="G785" i="12"/>
  <c r="F786" i="12" s="1"/>
  <c r="A786" i="12"/>
  <c r="I785" i="12"/>
  <c r="H786" i="12" s="1"/>
  <c r="A157" i="12"/>
  <c r="B157" i="12"/>
  <c r="L142" i="12"/>
  <c r="M142" i="12" s="1"/>
  <c r="K142" i="12"/>
  <c r="J786" i="12" l="1"/>
  <c r="K786" i="12" s="1"/>
  <c r="C786" i="12"/>
  <c r="B787" i="12" s="1"/>
  <c r="A787" i="12"/>
  <c r="G786" i="12"/>
  <c r="F787" i="12" s="1"/>
  <c r="I786" i="12"/>
  <c r="H787" i="12" s="1"/>
  <c r="E786" i="12"/>
  <c r="D787" i="12" s="1"/>
  <c r="A158" i="12"/>
  <c r="B158" i="12"/>
  <c r="L143" i="12"/>
  <c r="M143" i="12" s="1"/>
  <c r="K143" i="12"/>
  <c r="J787" i="12" l="1"/>
  <c r="K787" i="12" s="1"/>
  <c r="E787" i="12"/>
  <c r="D788" i="12" s="1"/>
  <c r="C787" i="12"/>
  <c r="B788" i="12" s="1"/>
  <c r="A788" i="12"/>
  <c r="I787" i="12"/>
  <c r="H788" i="12" s="1"/>
  <c r="G787" i="12"/>
  <c r="F788" i="12" s="1"/>
  <c r="A159" i="12"/>
  <c r="B159" i="12"/>
  <c r="L144" i="12"/>
  <c r="M144" i="12" s="1"/>
  <c r="K144" i="12"/>
  <c r="J788" i="12" l="1"/>
  <c r="K788" i="12" s="1"/>
  <c r="E788" i="12"/>
  <c r="D789" i="12" s="1"/>
  <c r="C788" i="12"/>
  <c r="B789" i="12" s="1"/>
  <c r="A789" i="12"/>
  <c r="I788" i="12"/>
  <c r="H789" i="12" s="1"/>
  <c r="G788" i="12"/>
  <c r="F789" i="12" s="1"/>
  <c r="A160" i="12"/>
  <c r="B160" i="12"/>
  <c r="K145" i="12"/>
  <c r="L145" i="12"/>
  <c r="M145" i="12" s="1"/>
  <c r="J789" i="12" l="1"/>
  <c r="K789" i="12" s="1"/>
  <c r="I789" i="12"/>
  <c r="H790" i="12" s="1"/>
  <c r="G789" i="12"/>
  <c r="F790" i="12" s="1"/>
  <c r="C789" i="12"/>
  <c r="B790" i="12" s="1"/>
  <c r="A790" i="12"/>
  <c r="E789" i="12"/>
  <c r="D790" i="12" s="1"/>
  <c r="A161" i="12"/>
  <c r="B161" i="12"/>
  <c r="K146" i="12"/>
  <c r="L146" i="12"/>
  <c r="M146" i="12" s="1"/>
  <c r="J790" i="12" l="1"/>
  <c r="K790" i="12" s="1"/>
  <c r="G790" i="12"/>
  <c r="F791" i="12" s="1"/>
  <c r="A791" i="12"/>
  <c r="C790" i="12"/>
  <c r="B791" i="12" s="1"/>
  <c r="E790" i="12"/>
  <c r="D791" i="12" s="1"/>
  <c r="I790" i="12"/>
  <c r="H791" i="12" s="1"/>
  <c r="A162" i="12"/>
  <c r="B162" i="12"/>
  <c r="K147" i="12"/>
  <c r="L147" i="12"/>
  <c r="M147" i="12" s="1"/>
  <c r="J791" i="12" l="1"/>
  <c r="K791" i="12" s="1"/>
  <c r="A792" i="12"/>
  <c r="C791" i="12"/>
  <c r="B792" i="12" s="1"/>
  <c r="I791" i="12"/>
  <c r="H792" i="12" s="1"/>
  <c r="E791" i="12"/>
  <c r="D792" i="12" s="1"/>
  <c r="G791" i="12"/>
  <c r="F792" i="12" s="1"/>
  <c r="A163" i="12"/>
  <c r="B163" i="12"/>
  <c r="L148" i="12"/>
  <c r="M148" i="12" s="1"/>
  <c r="K148" i="12"/>
  <c r="J792" i="12" l="1"/>
  <c r="K792" i="12" s="1"/>
  <c r="I792" i="12"/>
  <c r="H793" i="12" s="1"/>
  <c r="G792" i="12"/>
  <c r="F793" i="12" s="1"/>
  <c r="E792" i="12"/>
  <c r="D793" i="12" s="1"/>
  <c r="C792" i="12"/>
  <c r="B793" i="12" s="1"/>
  <c r="A793" i="12"/>
  <c r="A164" i="12"/>
  <c r="B164" i="12"/>
  <c r="L149" i="12"/>
  <c r="M149" i="12" s="1"/>
  <c r="K149" i="12"/>
  <c r="J793" i="12" l="1"/>
  <c r="K793" i="12" s="1"/>
  <c r="E793" i="12"/>
  <c r="D794" i="12" s="1"/>
  <c r="C793" i="12"/>
  <c r="B794" i="12" s="1"/>
  <c r="I793" i="12"/>
  <c r="H794" i="12" s="1"/>
  <c r="A794" i="12"/>
  <c r="G793" i="12"/>
  <c r="F794" i="12" s="1"/>
  <c r="A165" i="12"/>
  <c r="B165" i="12"/>
  <c r="L150" i="12"/>
  <c r="M150" i="12" s="1"/>
  <c r="K150" i="12"/>
  <c r="J794" i="12" l="1"/>
  <c r="K794" i="12" s="1"/>
  <c r="C794" i="12"/>
  <c r="B795" i="12" s="1"/>
  <c r="A795" i="12"/>
  <c r="I794" i="12"/>
  <c r="H795" i="12" s="1"/>
  <c r="E794" i="12"/>
  <c r="D795" i="12" s="1"/>
  <c r="G794" i="12"/>
  <c r="F795" i="12" s="1"/>
  <c r="A166" i="12"/>
  <c r="B166" i="12"/>
  <c r="L151" i="12"/>
  <c r="M151" i="12" s="1"/>
  <c r="K151" i="12"/>
  <c r="J795" i="12" l="1"/>
  <c r="K795" i="12" s="1"/>
  <c r="G795" i="12"/>
  <c r="F796" i="12" s="1"/>
  <c r="E795" i="12"/>
  <c r="D796" i="12" s="1"/>
  <c r="A796" i="12"/>
  <c r="I795" i="12"/>
  <c r="H796" i="12" s="1"/>
  <c r="C795" i="12"/>
  <c r="B796" i="12" s="1"/>
  <c r="A167" i="12"/>
  <c r="B167" i="12"/>
  <c r="K152" i="12"/>
  <c r="L152" i="12"/>
  <c r="M152" i="12" s="1"/>
  <c r="J796" i="12" l="1"/>
  <c r="K796" i="12" s="1"/>
  <c r="E796" i="12"/>
  <c r="D797" i="12" s="1"/>
  <c r="A797" i="12"/>
  <c r="I796" i="12"/>
  <c r="H797" i="12" s="1"/>
  <c r="G796" i="12"/>
  <c r="F797" i="12" s="1"/>
  <c r="C796" i="12"/>
  <c r="B797" i="12" s="1"/>
  <c r="A168" i="12"/>
  <c r="B168" i="12"/>
  <c r="L153" i="12"/>
  <c r="M153" i="12" s="1"/>
  <c r="K153" i="12"/>
  <c r="J797" i="12" l="1"/>
  <c r="K797" i="12" s="1"/>
  <c r="I797" i="12"/>
  <c r="H798" i="12" s="1"/>
  <c r="G797" i="12"/>
  <c r="F798" i="12" s="1"/>
  <c r="C797" i="12"/>
  <c r="B798" i="12" s="1"/>
  <c r="A798" i="12"/>
  <c r="E797" i="12"/>
  <c r="D798" i="12" s="1"/>
  <c r="A169" i="12"/>
  <c r="B169" i="12"/>
  <c r="K154" i="12"/>
  <c r="L154" i="12"/>
  <c r="M154" i="12" s="1"/>
  <c r="J798" i="12" l="1"/>
  <c r="K798" i="12" s="1"/>
  <c r="G798" i="12"/>
  <c r="F799" i="12" s="1"/>
  <c r="A799" i="12"/>
  <c r="E798" i="12"/>
  <c r="D799" i="12" s="1"/>
  <c r="C798" i="12"/>
  <c r="B799" i="12" s="1"/>
  <c r="I798" i="12"/>
  <c r="H799" i="12" s="1"/>
  <c r="A170" i="12"/>
  <c r="B170" i="12"/>
  <c r="L155" i="12"/>
  <c r="M155" i="12" s="1"/>
  <c r="K155" i="12"/>
  <c r="J799" i="12" l="1"/>
  <c r="K799" i="12" s="1"/>
  <c r="A800" i="12"/>
  <c r="C799" i="12"/>
  <c r="B800" i="12" s="1"/>
  <c r="I799" i="12"/>
  <c r="H800" i="12" s="1"/>
  <c r="G799" i="12"/>
  <c r="F800" i="12" s="1"/>
  <c r="E799" i="12"/>
  <c r="D800" i="12" s="1"/>
  <c r="A171" i="12"/>
  <c r="B171" i="12"/>
  <c r="K156" i="12"/>
  <c r="L156" i="12"/>
  <c r="M156" i="12" s="1"/>
  <c r="J800" i="12" l="1"/>
  <c r="K800" i="12" s="1"/>
  <c r="I800" i="12"/>
  <c r="H801" i="12" s="1"/>
  <c r="G800" i="12"/>
  <c r="F801" i="12" s="1"/>
  <c r="A801" i="12"/>
  <c r="C800" i="12"/>
  <c r="B801" i="12" s="1"/>
  <c r="E800" i="12"/>
  <c r="D801" i="12" s="1"/>
  <c r="A172" i="12"/>
  <c r="B172" i="12"/>
  <c r="L157" i="12"/>
  <c r="M157" i="12" s="1"/>
  <c r="K157" i="12"/>
  <c r="J801" i="12" l="1"/>
  <c r="K801" i="12" s="1"/>
  <c r="E801" i="12"/>
  <c r="D802" i="12" s="1"/>
  <c r="C801" i="12"/>
  <c r="B802" i="12" s="1"/>
  <c r="I801" i="12"/>
  <c r="H802" i="12" s="1"/>
  <c r="G801" i="12"/>
  <c r="F802" i="12" s="1"/>
  <c r="A802" i="12"/>
  <c r="A173" i="12"/>
  <c r="B173" i="12"/>
  <c r="K158" i="12"/>
  <c r="L158" i="12"/>
  <c r="M158" i="12" s="1"/>
  <c r="J802" i="12" l="1"/>
  <c r="K802" i="12" s="1"/>
  <c r="D803" i="12"/>
  <c r="C802" i="12"/>
  <c r="B803" i="12" s="1"/>
  <c r="A803" i="12"/>
  <c r="G802" i="12"/>
  <c r="F803" i="12" s="1"/>
  <c r="I802" i="12"/>
  <c r="H803" i="12" s="1"/>
  <c r="E802" i="12"/>
  <c r="A174" i="12"/>
  <c r="B174" i="12"/>
  <c r="L159" i="12"/>
  <c r="M159" i="12" s="1"/>
  <c r="K159" i="12"/>
  <c r="J803" i="12" l="1"/>
  <c r="K803" i="12" s="1"/>
  <c r="G803" i="12"/>
  <c r="F804" i="12" s="1"/>
  <c r="E803" i="12"/>
  <c r="D804" i="12" s="1"/>
  <c r="A804" i="12"/>
  <c r="C803" i="12"/>
  <c r="B804" i="12" s="1"/>
  <c r="I803" i="12"/>
  <c r="H804" i="12" s="1"/>
  <c r="A175" i="12"/>
  <c r="B175" i="12"/>
  <c r="K160" i="12"/>
  <c r="L160" i="12"/>
  <c r="M160" i="12" s="1"/>
  <c r="J804" i="12" l="1"/>
  <c r="K804" i="12" s="1"/>
  <c r="E804" i="12"/>
  <c r="D805" i="12" s="1"/>
  <c r="A805" i="12"/>
  <c r="C804" i="12"/>
  <c r="B805" i="12" s="1"/>
  <c r="G804" i="12"/>
  <c r="F805" i="12" s="1"/>
  <c r="I804" i="12"/>
  <c r="H805" i="12" s="1"/>
  <c r="A176" i="12"/>
  <c r="B176" i="12"/>
  <c r="K161" i="12"/>
  <c r="L161" i="12"/>
  <c r="M161" i="12" s="1"/>
  <c r="H806" i="12" l="1"/>
  <c r="J805" i="12"/>
  <c r="K805" i="12" s="1"/>
  <c r="I805" i="12"/>
  <c r="G805" i="12"/>
  <c r="F806" i="12" s="1"/>
  <c r="E805" i="12"/>
  <c r="D806" i="12" s="1"/>
  <c r="C805" i="12"/>
  <c r="B806" i="12" s="1"/>
  <c r="A806" i="12"/>
  <c r="A177" i="12"/>
  <c r="B177" i="12"/>
  <c r="L162" i="12"/>
  <c r="M162" i="12" s="1"/>
  <c r="K162" i="12"/>
  <c r="J806" i="12" l="1"/>
  <c r="K806" i="12" s="1"/>
  <c r="H807" i="12"/>
  <c r="G806" i="12"/>
  <c r="F807" i="12" s="1"/>
  <c r="A807" i="12"/>
  <c r="E806" i="12"/>
  <c r="D807" i="12" s="1"/>
  <c r="I806" i="12"/>
  <c r="C806" i="12"/>
  <c r="B807" i="12" s="1"/>
  <c r="A178" i="12"/>
  <c r="B178" i="12"/>
  <c r="K163" i="12"/>
  <c r="L163" i="12"/>
  <c r="M163" i="12" s="1"/>
  <c r="B808" i="12" l="1"/>
  <c r="J807" i="12"/>
  <c r="K807" i="12" s="1"/>
  <c r="A808" i="12"/>
  <c r="C807" i="12"/>
  <c r="I807" i="12"/>
  <c r="H808" i="12" s="1"/>
  <c r="G807" i="12"/>
  <c r="F808" i="12" s="1"/>
  <c r="E807" i="12"/>
  <c r="D808" i="12" s="1"/>
  <c r="A179" i="12"/>
  <c r="B179" i="12"/>
  <c r="L164" i="12"/>
  <c r="M164" i="12" s="1"/>
  <c r="K164" i="12"/>
  <c r="J808" i="12" l="1"/>
  <c r="K808" i="12" s="1"/>
  <c r="B809" i="12"/>
  <c r="I808" i="12"/>
  <c r="H809" i="12" s="1"/>
  <c r="E808" i="12"/>
  <c r="D809" i="12" s="1"/>
  <c r="A809" i="12"/>
  <c r="C808" i="12"/>
  <c r="G808" i="12"/>
  <c r="F809" i="12" s="1"/>
  <c r="A180" i="12"/>
  <c r="B180" i="12"/>
  <c r="L165" i="12"/>
  <c r="M165" i="12" s="1"/>
  <c r="K165" i="12"/>
  <c r="E809" i="12" l="1"/>
  <c r="D810" i="12" s="1"/>
  <c r="C809" i="12"/>
  <c r="B810" i="12" s="1"/>
  <c r="A810" i="12"/>
  <c r="I809" i="12"/>
  <c r="H810" i="12" s="1"/>
  <c r="G809" i="12"/>
  <c r="F810" i="12" s="1"/>
  <c r="J809" i="12"/>
  <c r="K809" i="12" s="1"/>
  <c r="A181" i="12"/>
  <c r="B181" i="12"/>
  <c r="L166" i="12"/>
  <c r="M166" i="12" s="1"/>
  <c r="K166" i="12"/>
  <c r="J810" i="12" l="1"/>
  <c r="K810" i="12" s="1"/>
  <c r="D811" i="12"/>
  <c r="C810" i="12"/>
  <c r="B811" i="12" s="1"/>
  <c r="G810" i="12"/>
  <c r="F811" i="12" s="1"/>
  <c r="A811" i="12"/>
  <c r="I810" i="12"/>
  <c r="H811" i="12" s="1"/>
  <c r="E810" i="12"/>
  <c r="A182" i="12"/>
  <c r="B182" i="12"/>
  <c r="L167" i="12"/>
  <c r="M167" i="12" s="1"/>
  <c r="K167" i="12"/>
  <c r="J811" i="12" l="1"/>
  <c r="K811" i="12" s="1"/>
  <c r="G811" i="12"/>
  <c r="F812" i="12" s="1"/>
  <c r="E811" i="12"/>
  <c r="D812" i="12" s="1"/>
  <c r="C811" i="12"/>
  <c r="B812" i="12" s="1"/>
  <c r="A812" i="12"/>
  <c r="I811" i="12"/>
  <c r="H812" i="12" s="1"/>
  <c r="A183" i="12"/>
  <c r="B183" i="12"/>
  <c r="L168" i="12"/>
  <c r="M168" i="12" s="1"/>
  <c r="K168" i="12"/>
  <c r="J812" i="12" l="1"/>
  <c r="K812" i="12" s="1"/>
  <c r="E812" i="12"/>
  <c r="D813" i="12" s="1"/>
  <c r="A813" i="12"/>
  <c r="G812" i="12"/>
  <c r="F813" i="12" s="1"/>
  <c r="C812" i="12"/>
  <c r="B813" i="12" s="1"/>
  <c r="I812" i="12"/>
  <c r="H813" i="12" s="1"/>
  <c r="A184" i="12"/>
  <c r="B184" i="12"/>
  <c r="L169" i="12"/>
  <c r="M169" i="12" s="1"/>
  <c r="K169" i="12"/>
  <c r="J813" i="12" l="1"/>
  <c r="K813" i="12" s="1"/>
  <c r="D814" i="12"/>
  <c r="I813" i="12"/>
  <c r="H814" i="12" s="1"/>
  <c r="G813" i="12"/>
  <c r="F814" i="12" s="1"/>
  <c r="A814" i="12"/>
  <c r="C813" i="12"/>
  <c r="B814" i="12" s="1"/>
  <c r="E813" i="12"/>
  <c r="A185" i="12"/>
  <c r="B185" i="12"/>
  <c r="L170" i="12"/>
  <c r="M170" i="12" s="1"/>
  <c r="K170" i="12"/>
  <c r="H815" i="12" l="1"/>
  <c r="J814" i="12"/>
  <c r="K814" i="12" s="1"/>
  <c r="G814" i="12"/>
  <c r="F815" i="12" s="1"/>
  <c r="A815" i="12"/>
  <c r="E814" i="12"/>
  <c r="D815" i="12" s="1"/>
  <c r="I814" i="12"/>
  <c r="C814" i="12"/>
  <c r="B815" i="12" s="1"/>
  <c r="A186" i="12"/>
  <c r="B186" i="12"/>
  <c r="L171" i="12"/>
  <c r="M171" i="12" s="1"/>
  <c r="K171" i="12"/>
  <c r="J815" i="12" l="1"/>
  <c r="K815" i="12" s="1"/>
  <c r="A816" i="12"/>
  <c r="C815" i="12"/>
  <c r="B816" i="12" s="1"/>
  <c r="I815" i="12"/>
  <c r="H816" i="12" s="1"/>
  <c r="E815" i="12"/>
  <c r="D816" i="12" s="1"/>
  <c r="G815" i="12"/>
  <c r="F816" i="12" s="1"/>
  <c r="A187" i="12"/>
  <c r="B187" i="12"/>
  <c r="L172" i="12"/>
  <c r="M172" i="12" s="1"/>
  <c r="K172" i="12"/>
  <c r="J816" i="12" l="1"/>
  <c r="K816" i="12" s="1"/>
  <c r="B817" i="12"/>
  <c r="I816" i="12"/>
  <c r="H817" i="12" s="1"/>
  <c r="E816" i="12"/>
  <c r="D817" i="12" s="1"/>
  <c r="G816" i="12"/>
  <c r="F817" i="12" s="1"/>
  <c r="C816" i="12"/>
  <c r="A817" i="12"/>
  <c r="A188" i="12"/>
  <c r="B188" i="12"/>
  <c r="K173" i="12"/>
  <c r="L173" i="12"/>
  <c r="M173" i="12" s="1"/>
  <c r="E817" i="12" l="1"/>
  <c r="D818" i="12" s="1"/>
  <c r="C817" i="12"/>
  <c r="B818" i="12" s="1"/>
  <c r="A818" i="12"/>
  <c r="G817" i="12"/>
  <c r="F818" i="12" s="1"/>
  <c r="I817" i="12"/>
  <c r="H818" i="12" s="1"/>
  <c r="J817" i="12"/>
  <c r="K817" i="12" s="1"/>
  <c r="A189" i="12"/>
  <c r="B189" i="12"/>
  <c r="L174" i="12"/>
  <c r="M174" i="12" s="1"/>
  <c r="K174" i="12"/>
  <c r="J818" i="12" l="1"/>
  <c r="K818" i="12" s="1"/>
  <c r="C818" i="12"/>
  <c r="B819" i="12" s="1"/>
  <c r="I818" i="12"/>
  <c r="H819" i="12" s="1"/>
  <c r="A819" i="12"/>
  <c r="G818" i="12"/>
  <c r="F819" i="12" s="1"/>
  <c r="E818" i="12"/>
  <c r="D819" i="12" s="1"/>
  <c r="A190" i="12"/>
  <c r="B190" i="12"/>
  <c r="L175" i="12"/>
  <c r="M175" i="12" s="1"/>
  <c r="K175" i="12"/>
  <c r="J819" i="12" l="1"/>
  <c r="K819" i="12" s="1"/>
  <c r="G819" i="12"/>
  <c r="F820" i="12" s="1"/>
  <c r="E819" i="12"/>
  <c r="D820" i="12" s="1"/>
  <c r="C819" i="12"/>
  <c r="B820" i="12" s="1"/>
  <c r="I819" i="12"/>
  <c r="H820" i="12" s="1"/>
  <c r="A820" i="12"/>
  <c r="A191" i="12"/>
  <c r="B191" i="12"/>
  <c r="L176" i="12"/>
  <c r="M176" i="12" s="1"/>
  <c r="K176" i="12"/>
  <c r="J820" i="12" l="1"/>
  <c r="K820" i="12" s="1"/>
  <c r="E820" i="12"/>
  <c r="D821" i="12" s="1"/>
  <c r="A821" i="12"/>
  <c r="G820" i="12"/>
  <c r="F821" i="12" s="1"/>
  <c r="C820" i="12"/>
  <c r="B821" i="12" s="1"/>
  <c r="I820" i="12"/>
  <c r="H821" i="12" s="1"/>
  <c r="A192" i="12"/>
  <c r="B192" i="12"/>
  <c r="K177" i="12"/>
  <c r="L177" i="12"/>
  <c r="M177" i="12" s="1"/>
  <c r="J821" i="12" l="1"/>
  <c r="K821" i="12" s="1"/>
  <c r="E821" i="12"/>
  <c r="D822" i="12" s="1"/>
  <c r="G821" i="12"/>
  <c r="F822" i="12" s="1"/>
  <c r="C821" i="12"/>
  <c r="B822" i="12" s="1"/>
  <c r="I821" i="12"/>
  <c r="H822" i="12" s="1"/>
  <c r="A822" i="12"/>
  <c r="A193" i="12"/>
  <c r="B193" i="12"/>
  <c r="K178" i="12"/>
  <c r="L178" i="12"/>
  <c r="M178" i="12" s="1"/>
  <c r="J822" i="12" l="1"/>
  <c r="K822" i="12" s="1"/>
  <c r="F823" i="12"/>
  <c r="I822" i="12"/>
  <c r="H823" i="12" s="1"/>
  <c r="A823" i="12"/>
  <c r="E822" i="12"/>
  <c r="D823" i="12" s="1"/>
  <c r="C822" i="12"/>
  <c r="B823" i="12" s="1"/>
  <c r="G822" i="12"/>
  <c r="A194" i="12"/>
  <c r="B194" i="12"/>
  <c r="K179" i="12"/>
  <c r="L179" i="12"/>
  <c r="M179" i="12" s="1"/>
  <c r="J823" i="12" l="1"/>
  <c r="K823" i="12" s="1"/>
  <c r="H824" i="12"/>
  <c r="G823" i="12"/>
  <c r="F824" i="12" s="1"/>
  <c r="A824" i="12"/>
  <c r="E823" i="12"/>
  <c r="D824" i="12" s="1"/>
  <c r="I823" i="12"/>
  <c r="C823" i="12"/>
  <c r="B824" i="12" s="1"/>
  <c r="A195" i="12"/>
  <c r="B195" i="12"/>
  <c r="K180" i="12"/>
  <c r="L180" i="12"/>
  <c r="M180" i="12" s="1"/>
  <c r="J824" i="12" l="1"/>
  <c r="K824" i="12" s="1"/>
  <c r="A825" i="12"/>
  <c r="E824" i="12"/>
  <c r="D825" i="12" s="1"/>
  <c r="C824" i="12"/>
  <c r="B825" i="12" s="1"/>
  <c r="I824" i="12"/>
  <c r="H825" i="12" s="1"/>
  <c r="G824" i="12"/>
  <c r="F825" i="12" s="1"/>
  <c r="A196" i="12"/>
  <c r="B196" i="12"/>
  <c r="K181" i="12"/>
  <c r="L181" i="12"/>
  <c r="M181" i="12" s="1"/>
  <c r="J825" i="12" l="1"/>
  <c r="K825" i="12" s="1"/>
  <c r="D826" i="12"/>
  <c r="I825" i="12"/>
  <c r="H826" i="12" s="1"/>
  <c r="A826" i="12"/>
  <c r="C825" i="12"/>
  <c r="B826" i="12" s="1"/>
  <c r="G825" i="12"/>
  <c r="F826" i="12" s="1"/>
  <c r="E825" i="12"/>
  <c r="A197" i="12"/>
  <c r="B197" i="12"/>
  <c r="K182" i="12"/>
  <c r="L182" i="12"/>
  <c r="M182" i="12" s="1"/>
  <c r="J826" i="12" l="1"/>
  <c r="K826" i="12" s="1"/>
  <c r="A827" i="12"/>
  <c r="E826" i="12"/>
  <c r="D827" i="12" s="1"/>
  <c r="G826" i="12"/>
  <c r="F827" i="12" s="1"/>
  <c r="I826" i="12"/>
  <c r="H827" i="12" s="1"/>
  <c r="C826" i="12"/>
  <c r="B827" i="12" s="1"/>
  <c r="A198" i="12"/>
  <c r="B198" i="12"/>
  <c r="K183" i="12"/>
  <c r="L183" i="12"/>
  <c r="M183" i="12" s="1"/>
  <c r="J827" i="12" l="1"/>
  <c r="K827" i="12" s="1"/>
  <c r="C827" i="12"/>
  <c r="B828" i="12" s="1"/>
  <c r="I827" i="12"/>
  <c r="H828" i="12" s="1"/>
  <c r="G827" i="12"/>
  <c r="F828" i="12" s="1"/>
  <c r="E827" i="12"/>
  <c r="D828" i="12" s="1"/>
  <c r="A828" i="12"/>
  <c r="A199" i="12"/>
  <c r="B199" i="12"/>
  <c r="L184" i="12"/>
  <c r="M184" i="12" s="1"/>
  <c r="K184" i="12"/>
  <c r="D829" i="12" l="1"/>
  <c r="J828" i="12"/>
  <c r="K828" i="12" s="1"/>
  <c r="G828" i="12"/>
  <c r="F829" i="12" s="1"/>
  <c r="C828" i="12"/>
  <c r="B829" i="12" s="1"/>
  <c r="A829" i="12"/>
  <c r="I828" i="12"/>
  <c r="H829" i="12" s="1"/>
  <c r="E828" i="12"/>
  <c r="A200" i="12"/>
  <c r="B200" i="12"/>
  <c r="K185" i="12"/>
  <c r="L185" i="12"/>
  <c r="M185" i="12" s="1"/>
  <c r="J829" i="12" l="1"/>
  <c r="K829" i="12" s="1"/>
  <c r="E829" i="12"/>
  <c r="D830" i="12" s="1"/>
  <c r="G829" i="12"/>
  <c r="F830" i="12" s="1"/>
  <c r="C829" i="12"/>
  <c r="B830" i="12" s="1"/>
  <c r="A830" i="12"/>
  <c r="I829" i="12"/>
  <c r="H830" i="12" s="1"/>
  <c r="A201" i="12"/>
  <c r="B201" i="12"/>
  <c r="L186" i="12"/>
  <c r="M186" i="12" s="1"/>
  <c r="K186" i="12"/>
  <c r="J830" i="12" l="1"/>
  <c r="K830" i="12" s="1"/>
  <c r="A831" i="12"/>
  <c r="C830" i="12"/>
  <c r="B831" i="12" s="1"/>
  <c r="I830" i="12"/>
  <c r="H831" i="12" s="1"/>
  <c r="G830" i="12"/>
  <c r="F831" i="12" s="1"/>
  <c r="E830" i="12"/>
  <c r="D831" i="12" s="1"/>
  <c r="A202" i="12"/>
  <c r="B202" i="12"/>
  <c r="K187" i="12"/>
  <c r="L187" i="12"/>
  <c r="M187" i="12" s="1"/>
  <c r="J831" i="12" l="1"/>
  <c r="K831" i="12" s="1"/>
  <c r="G831" i="12"/>
  <c r="F832" i="12" s="1"/>
  <c r="I831" i="12"/>
  <c r="H832" i="12" s="1"/>
  <c r="C831" i="12"/>
  <c r="B832" i="12" s="1"/>
  <c r="A832" i="12"/>
  <c r="E831" i="12"/>
  <c r="D832" i="12" s="1"/>
  <c r="A203" i="12"/>
  <c r="B203" i="12"/>
  <c r="K188" i="12"/>
  <c r="L188" i="12"/>
  <c r="M188" i="12" s="1"/>
  <c r="J832" i="12" l="1"/>
  <c r="K832" i="12" s="1"/>
  <c r="A833" i="12"/>
  <c r="I832" i="12"/>
  <c r="H833" i="12" s="1"/>
  <c r="C832" i="12"/>
  <c r="B833" i="12" s="1"/>
  <c r="E832" i="12"/>
  <c r="D833" i="12" s="1"/>
  <c r="G832" i="12"/>
  <c r="F833" i="12" s="1"/>
  <c r="A204" i="12"/>
  <c r="B204" i="12"/>
  <c r="K189" i="12"/>
  <c r="L189" i="12"/>
  <c r="M189" i="12" s="1"/>
  <c r="J833" i="12" l="1"/>
  <c r="K833" i="12" s="1"/>
  <c r="I833" i="12"/>
  <c r="H834" i="12" s="1"/>
  <c r="G833" i="12"/>
  <c r="F834" i="12" s="1"/>
  <c r="A834" i="12"/>
  <c r="C833" i="12"/>
  <c r="B834" i="12" s="1"/>
  <c r="E833" i="12"/>
  <c r="D834" i="12" s="1"/>
  <c r="A205" i="12"/>
  <c r="B205" i="12"/>
  <c r="K190" i="12"/>
  <c r="L190" i="12"/>
  <c r="M190" i="12" s="1"/>
  <c r="J834" i="12" l="1"/>
  <c r="K834" i="12" s="1"/>
  <c r="E834" i="12"/>
  <c r="D835" i="12" s="1"/>
  <c r="G834" i="12"/>
  <c r="F835" i="12" s="1"/>
  <c r="I834" i="12"/>
  <c r="H835" i="12" s="1"/>
  <c r="A835" i="12"/>
  <c r="C834" i="12"/>
  <c r="B835" i="12" s="1"/>
  <c r="A206" i="12"/>
  <c r="B206" i="12"/>
  <c r="L191" i="12"/>
  <c r="M191" i="12" s="1"/>
  <c r="K191" i="12"/>
  <c r="J835" i="12" l="1"/>
  <c r="K835" i="12" s="1"/>
  <c r="D836" i="12"/>
  <c r="C835" i="12"/>
  <c r="B836" i="12" s="1"/>
  <c r="A836" i="12"/>
  <c r="I835" i="12"/>
  <c r="H836" i="12" s="1"/>
  <c r="G835" i="12"/>
  <c r="F836" i="12" s="1"/>
  <c r="E835" i="12"/>
  <c r="A207" i="12"/>
  <c r="B207" i="12"/>
  <c r="L192" i="12"/>
  <c r="M192" i="12" s="1"/>
  <c r="K192" i="12"/>
  <c r="J836" i="12" l="1"/>
  <c r="K836" i="12" s="1"/>
  <c r="G836" i="12"/>
  <c r="F837" i="12" s="1"/>
  <c r="E836" i="12"/>
  <c r="D837" i="12" s="1"/>
  <c r="A837" i="12"/>
  <c r="C836" i="12"/>
  <c r="B837" i="12" s="1"/>
  <c r="I836" i="12"/>
  <c r="H837" i="12" s="1"/>
  <c r="A208" i="12"/>
  <c r="B208" i="12"/>
  <c r="L193" i="12"/>
  <c r="M193" i="12" s="1"/>
  <c r="K193" i="12"/>
  <c r="J837" i="12" l="1"/>
  <c r="K837" i="12" s="1"/>
  <c r="E837" i="12"/>
  <c r="D838" i="12" s="1"/>
  <c r="I837" i="12"/>
  <c r="H838" i="12" s="1"/>
  <c r="G837" i="12"/>
  <c r="F838" i="12" s="1"/>
  <c r="A838" i="12"/>
  <c r="C837" i="12"/>
  <c r="B838" i="12" s="1"/>
  <c r="A209" i="12"/>
  <c r="B209" i="12"/>
  <c r="K194" i="12"/>
  <c r="L194" i="12"/>
  <c r="M194" i="12" s="1"/>
  <c r="J838" i="12" l="1"/>
  <c r="K838" i="12" s="1"/>
  <c r="G838" i="12"/>
  <c r="F839" i="12" s="1"/>
  <c r="E838" i="12"/>
  <c r="D839" i="12" s="1"/>
  <c r="C838" i="12"/>
  <c r="B839" i="12" s="1"/>
  <c r="I838" i="12"/>
  <c r="H839" i="12" s="1"/>
  <c r="A839" i="12"/>
  <c r="A210" i="12"/>
  <c r="B210" i="12"/>
  <c r="K195" i="12"/>
  <c r="L195" i="12"/>
  <c r="M195" i="12" s="1"/>
  <c r="J839" i="12" l="1"/>
  <c r="K839" i="12" s="1"/>
  <c r="G839" i="12"/>
  <c r="F840" i="12" s="1"/>
  <c r="E839" i="12"/>
  <c r="D840" i="12" s="1"/>
  <c r="I839" i="12"/>
  <c r="H840" i="12" s="1"/>
  <c r="A840" i="12"/>
  <c r="C839" i="12"/>
  <c r="B840" i="12" s="1"/>
  <c r="A211" i="12"/>
  <c r="B211" i="12"/>
  <c r="L196" i="12"/>
  <c r="M196" i="12" s="1"/>
  <c r="K196" i="12"/>
  <c r="J840" i="12" l="1"/>
  <c r="K840" i="12" s="1"/>
  <c r="A841" i="12"/>
  <c r="C840" i="12"/>
  <c r="B841" i="12" s="1"/>
  <c r="I840" i="12"/>
  <c r="H841" i="12" s="1"/>
  <c r="E840" i="12"/>
  <c r="D841" i="12" s="1"/>
  <c r="G840" i="12"/>
  <c r="F841" i="12" s="1"/>
  <c r="A212" i="12"/>
  <c r="B212" i="12"/>
  <c r="K197" i="12"/>
  <c r="L197" i="12"/>
  <c r="M197" i="12" s="1"/>
  <c r="J841" i="12" l="1"/>
  <c r="K841" i="12" s="1"/>
  <c r="I841" i="12"/>
  <c r="H842" i="12" s="1"/>
  <c r="G841" i="12"/>
  <c r="F842" i="12" s="1"/>
  <c r="C841" i="12"/>
  <c r="B842" i="12" s="1"/>
  <c r="A842" i="12"/>
  <c r="E841" i="12"/>
  <c r="D842" i="12" s="1"/>
  <c r="A213" i="12"/>
  <c r="B213" i="12"/>
  <c r="L198" i="12"/>
  <c r="M198" i="12" s="1"/>
  <c r="K198" i="12"/>
  <c r="J842" i="12" l="1"/>
  <c r="K842" i="12" s="1"/>
  <c r="I842" i="12"/>
  <c r="H843" i="12" s="1"/>
  <c r="E842" i="12"/>
  <c r="D843" i="12" s="1"/>
  <c r="A843" i="12"/>
  <c r="G842" i="12"/>
  <c r="F843" i="12" s="1"/>
  <c r="C842" i="12"/>
  <c r="B843" i="12" s="1"/>
  <c r="A214" i="12"/>
  <c r="B214" i="12"/>
  <c r="K199" i="12"/>
  <c r="L199" i="12"/>
  <c r="M199" i="12" s="1"/>
  <c r="J843" i="12" l="1"/>
  <c r="K843" i="12" s="1"/>
  <c r="C843" i="12"/>
  <c r="B844" i="12" s="1"/>
  <c r="G843" i="12"/>
  <c r="F844" i="12" s="1"/>
  <c r="I843" i="12"/>
  <c r="H844" i="12" s="1"/>
  <c r="E843" i="12"/>
  <c r="D844" i="12" s="1"/>
  <c r="A844" i="12"/>
  <c r="A215" i="12"/>
  <c r="B215" i="12"/>
  <c r="K200" i="12"/>
  <c r="L200" i="12"/>
  <c r="M200" i="12" s="1"/>
  <c r="J844" i="12" l="1"/>
  <c r="K844" i="12" s="1"/>
  <c r="E844" i="12"/>
  <c r="D845" i="12" s="1"/>
  <c r="C844" i="12"/>
  <c r="B845" i="12" s="1"/>
  <c r="A845" i="12"/>
  <c r="G844" i="12"/>
  <c r="F845" i="12" s="1"/>
  <c r="I844" i="12"/>
  <c r="H845" i="12" s="1"/>
  <c r="A216" i="12"/>
  <c r="B216" i="12"/>
  <c r="K201" i="12"/>
  <c r="L201" i="12"/>
  <c r="M201" i="12" s="1"/>
  <c r="J845" i="12" l="1"/>
  <c r="K845" i="12" s="1"/>
  <c r="E845" i="12"/>
  <c r="D846" i="12" s="1"/>
  <c r="A846" i="12"/>
  <c r="C845" i="12"/>
  <c r="B846" i="12" s="1"/>
  <c r="I845" i="12"/>
  <c r="H846" i="12" s="1"/>
  <c r="G845" i="12"/>
  <c r="F846" i="12" s="1"/>
  <c r="A217" i="12"/>
  <c r="B217" i="12"/>
  <c r="L202" i="12"/>
  <c r="M202" i="12" s="1"/>
  <c r="K202" i="12"/>
  <c r="J846" i="12" l="1"/>
  <c r="K846" i="12" s="1"/>
  <c r="I846" i="12"/>
  <c r="H847" i="12" s="1"/>
  <c r="G846" i="12"/>
  <c r="F847" i="12" s="1"/>
  <c r="A847" i="12"/>
  <c r="E846" i="12"/>
  <c r="D847" i="12" s="1"/>
  <c r="C846" i="12"/>
  <c r="B847" i="12" s="1"/>
  <c r="A218" i="12"/>
  <c r="B218" i="12"/>
  <c r="L203" i="12"/>
  <c r="M203" i="12" s="1"/>
  <c r="K203" i="12"/>
  <c r="J847" i="12" l="1"/>
  <c r="K847" i="12" s="1"/>
  <c r="G847" i="12"/>
  <c r="F848" i="12" s="1"/>
  <c r="I847" i="12"/>
  <c r="H848" i="12" s="1"/>
  <c r="E847" i="12"/>
  <c r="D848" i="12" s="1"/>
  <c r="A848" i="12"/>
  <c r="C847" i="12"/>
  <c r="B848" i="12" s="1"/>
  <c r="A219" i="12"/>
  <c r="B219" i="12"/>
  <c r="L204" i="12"/>
  <c r="M204" i="12" s="1"/>
  <c r="K204" i="12"/>
  <c r="J848" i="12" l="1"/>
  <c r="K848" i="12" s="1"/>
  <c r="A849" i="12"/>
  <c r="G848" i="12"/>
  <c r="F849" i="12" s="1"/>
  <c r="C848" i="12"/>
  <c r="B849" i="12" s="1"/>
  <c r="E848" i="12"/>
  <c r="D849" i="12" s="1"/>
  <c r="I848" i="12"/>
  <c r="H849" i="12" s="1"/>
  <c r="A220" i="12"/>
  <c r="B220" i="12"/>
  <c r="K205" i="12"/>
  <c r="L205" i="12"/>
  <c r="M205" i="12" s="1"/>
  <c r="J849" i="12" l="1"/>
  <c r="K849" i="12" s="1"/>
  <c r="I849" i="12"/>
  <c r="H850" i="12" s="1"/>
  <c r="E849" i="12"/>
  <c r="D850" i="12" s="1"/>
  <c r="G849" i="12"/>
  <c r="F850" i="12" s="1"/>
  <c r="C849" i="12"/>
  <c r="B850" i="12" s="1"/>
  <c r="A850" i="12"/>
  <c r="A221" i="12"/>
  <c r="B221" i="12"/>
  <c r="L206" i="12"/>
  <c r="M206" i="12" s="1"/>
  <c r="K206" i="12"/>
  <c r="J850" i="12" l="1"/>
  <c r="K850" i="12" s="1"/>
  <c r="A851" i="12"/>
  <c r="C850" i="12"/>
  <c r="B851" i="12" s="1"/>
  <c r="I850" i="12"/>
  <c r="H851" i="12" s="1"/>
  <c r="G850" i="12"/>
  <c r="F851" i="12" s="1"/>
  <c r="E850" i="12"/>
  <c r="D851" i="12" s="1"/>
  <c r="A222" i="12"/>
  <c r="B222" i="12"/>
  <c r="L207" i="12"/>
  <c r="M207" i="12" s="1"/>
  <c r="K207" i="12"/>
  <c r="J851" i="12" l="1"/>
  <c r="K851" i="12" s="1"/>
  <c r="C851" i="12"/>
  <c r="B852" i="12" s="1"/>
  <c r="I851" i="12"/>
  <c r="H852" i="12" s="1"/>
  <c r="G851" i="12"/>
  <c r="F852" i="12" s="1"/>
  <c r="A852" i="12"/>
  <c r="E851" i="12"/>
  <c r="D852" i="12" s="1"/>
  <c r="A223" i="12"/>
  <c r="B223" i="12"/>
  <c r="L208" i="12"/>
  <c r="M208" i="12" s="1"/>
  <c r="K208" i="12"/>
  <c r="J852" i="12" l="1"/>
  <c r="K852" i="12" s="1"/>
  <c r="I852" i="12"/>
  <c r="H853" i="12" s="1"/>
  <c r="G852" i="12"/>
  <c r="F853" i="12" s="1"/>
  <c r="E852" i="12"/>
  <c r="D853" i="12" s="1"/>
  <c r="C852" i="12"/>
  <c r="B853" i="12" s="1"/>
  <c r="A853" i="12"/>
  <c r="A224" i="12"/>
  <c r="B224" i="12"/>
  <c r="K209" i="12"/>
  <c r="L209" i="12"/>
  <c r="M209" i="12" s="1"/>
  <c r="J853" i="12" l="1"/>
  <c r="K853" i="12" s="1"/>
  <c r="E853" i="12"/>
  <c r="D854" i="12" s="1"/>
  <c r="G853" i="12"/>
  <c r="F854" i="12" s="1"/>
  <c r="A854" i="12"/>
  <c r="C853" i="12"/>
  <c r="B854" i="12" s="1"/>
  <c r="I853" i="12"/>
  <c r="H854" i="12" s="1"/>
  <c r="A225" i="12"/>
  <c r="B225" i="12"/>
  <c r="L210" i="12"/>
  <c r="M210" i="12" s="1"/>
  <c r="K210" i="12"/>
  <c r="J854" i="12" l="1"/>
  <c r="K854" i="12" s="1"/>
  <c r="E854" i="12"/>
  <c r="D855" i="12" s="1"/>
  <c r="I854" i="12"/>
  <c r="H855" i="12" s="1"/>
  <c r="G854" i="12"/>
  <c r="F855" i="12" s="1"/>
  <c r="C854" i="12"/>
  <c r="B855" i="12" s="1"/>
  <c r="A855" i="12"/>
  <c r="A226" i="12"/>
  <c r="B226" i="12"/>
  <c r="K211" i="12"/>
  <c r="L211" i="12"/>
  <c r="M211" i="12" s="1"/>
  <c r="J855" i="12" l="1"/>
  <c r="K855" i="12" s="1"/>
  <c r="G855" i="12"/>
  <c r="F856" i="12" s="1"/>
  <c r="A856" i="12"/>
  <c r="C855" i="12"/>
  <c r="B856" i="12" s="1"/>
  <c r="I855" i="12"/>
  <c r="H856" i="12" s="1"/>
  <c r="E855" i="12"/>
  <c r="D856" i="12" s="1"/>
  <c r="A227" i="12"/>
  <c r="B227" i="12"/>
  <c r="L212" i="12"/>
  <c r="M212" i="12" s="1"/>
  <c r="K212" i="12"/>
  <c r="J856" i="12" l="1"/>
  <c r="K856" i="12" s="1"/>
  <c r="A857" i="12"/>
  <c r="I856" i="12"/>
  <c r="H857" i="12" s="1"/>
  <c r="G856" i="12"/>
  <c r="F857" i="12" s="1"/>
  <c r="C856" i="12"/>
  <c r="B857" i="12" s="1"/>
  <c r="E856" i="12"/>
  <c r="D857" i="12" s="1"/>
  <c r="A228" i="12"/>
  <c r="B228" i="12"/>
  <c r="L213" i="12"/>
  <c r="M213" i="12" s="1"/>
  <c r="K213" i="12"/>
  <c r="J857" i="12" l="1"/>
  <c r="K857" i="12" s="1"/>
  <c r="I857" i="12"/>
  <c r="H858" i="12" s="1"/>
  <c r="G857" i="12"/>
  <c r="F858" i="12" s="1"/>
  <c r="E857" i="12"/>
  <c r="D858" i="12" s="1"/>
  <c r="C857" i="12"/>
  <c r="B858" i="12" s="1"/>
  <c r="A858" i="12"/>
  <c r="A229" i="12"/>
  <c r="B229" i="12"/>
  <c r="K214" i="12"/>
  <c r="L214" i="12"/>
  <c r="M214" i="12" s="1"/>
  <c r="J858" i="12" l="1"/>
  <c r="K858" i="12" s="1"/>
  <c r="G858" i="12"/>
  <c r="F859" i="12" s="1"/>
  <c r="E858" i="12"/>
  <c r="D859" i="12" s="1"/>
  <c r="A859" i="12"/>
  <c r="C858" i="12"/>
  <c r="B859" i="12" s="1"/>
  <c r="I858" i="12"/>
  <c r="H859" i="12" s="1"/>
  <c r="A230" i="12"/>
  <c r="B230" i="12"/>
  <c r="L215" i="12"/>
  <c r="M215" i="12" s="1"/>
  <c r="K215" i="12"/>
  <c r="J859" i="12" l="1"/>
  <c r="K859" i="12" s="1"/>
  <c r="C859" i="12"/>
  <c r="B860" i="12" s="1"/>
  <c r="E859" i="12"/>
  <c r="D860" i="12" s="1"/>
  <c r="I859" i="12"/>
  <c r="H860" i="12" s="1"/>
  <c r="A860" i="12"/>
  <c r="G859" i="12"/>
  <c r="F860" i="12" s="1"/>
  <c r="A231" i="12"/>
  <c r="B231" i="12"/>
  <c r="K216" i="12"/>
  <c r="L216" i="12"/>
  <c r="M216" i="12" s="1"/>
  <c r="J860" i="12" l="1"/>
  <c r="K860" i="12" s="1"/>
  <c r="A861" i="12"/>
  <c r="C860" i="12"/>
  <c r="B861" i="12" s="1"/>
  <c r="I860" i="12"/>
  <c r="H861" i="12" s="1"/>
  <c r="G860" i="12"/>
  <c r="F861" i="12" s="1"/>
  <c r="E860" i="12"/>
  <c r="D861" i="12" s="1"/>
  <c r="A232" i="12"/>
  <c r="B232" i="12"/>
  <c r="K217" i="12"/>
  <c r="L217" i="12"/>
  <c r="M217" i="12" s="1"/>
  <c r="J861" i="12" l="1"/>
  <c r="K861" i="12" s="1"/>
  <c r="E861" i="12"/>
  <c r="D862" i="12" s="1"/>
  <c r="I861" i="12"/>
  <c r="H862" i="12" s="1"/>
  <c r="G861" i="12"/>
  <c r="F862" i="12" s="1"/>
  <c r="C861" i="12"/>
  <c r="B862" i="12" s="1"/>
  <c r="A862" i="12"/>
  <c r="A233" i="12"/>
  <c r="B233" i="12"/>
  <c r="L218" i="12"/>
  <c r="M218" i="12" s="1"/>
  <c r="K218" i="12"/>
  <c r="J862" i="12" l="1"/>
  <c r="K862" i="12" s="1"/>
  <c r="G862" i="12"/>
  <c r="F863" i="12" s="1"/>
  <c r="E862" i="12"/>
  <c r="D863" i="12" s="1"/>
  <c r="A863" i="12"/>
  <c r="I862" i="12"/>
  <c r="H863" i="12" s="1"/>
  <c r="C862" i="12"/>
  <c r="B863" i="12" s="1"/>
  <c r="A234" i="12"/>
  <c r="B234" i="12"/>
  <c r="K219" i="12"/>
  <c r="L219" i="12"/>
  <c r="M219" i="12" s="1"/>
  <c r="J863" i="12" l="1"/>
  <c r="K863" i="12" s="1"/>
  <c r="G863" i="12"/>
  <c r="F864" i="12" s="1"/>
  <c r="E863" i="12"/>
  <c r="D864" i="12" s="1"/>
  <c r="A864" i="12"/>
  <c r="C863" i="12"/>
  <c r="B864" i="12" s="1"/>
  <c r="I863" i="12"/>
  <c r="H864" i="12" s="1"/>
  <c r="A235" i="12"/>
  <c r="B235" i="12"/>
  <c r="L220" i="12"/>
  <c r="M220" i="12" s="1"/>
  <c r="K220" i="12"/>
  <c r="J864" i="12" l="1"/>
  <c r="K864" i="12" s="1"/>
  <c r="G864" i="12"/>
  <c r="F865" i="12" s="1"/>
  <c r="A865" i="12"/>
  <c r="E864" i="12"/>
  <c r="D865" i="12" s="1"/>
  <c r="C864" i="12"/>
  <c r="B865" i="12" s="1"/>
  <c r="I864" i="12"/>
  <c r="H865" i="12" s="1"/>
  <c r="A236" i="12"/>
  <c r="B236" i="12"/>
  <c r="L221" i="12"/>
  <c r="M221" i="12" s="1"/>
  <c r="K221" i="12"/>
  <c r="J865" i="12" l="1"/>
  <c r="K865" i="12" s="1"/>
  <c r="A866" i="12"/>
  <c r="I865" i="12"/>
  <c r="H866" i="12" s="1"/>
  <c r="E865" i="12"/>
  <c r="D866" i="12" s="1"/>
  <c r="C865" i="12"/>
  <c r="B866" i="12" s="1"/>
  <c r="G865" i="12"/>
  <c r="F866" i="12" s="1"/>
  <c r="A237" i="12"/>
  <c r="B237" i="12"/>
  <c r="K222" i="12"/>
  <c r="L222" i="12"/>
  <c r="M222" i="12" s="1"/>
  <c r="J866" i="12" l="1"/>
  <c r="K866" i="12" s="1"/>
  <c r="I866" i="12"/>
  <c r="H867" i="12" s="1"/>
  <c r="E866" i="12"/>
  <c r="D867" i="12" s="1"/>
  <c r="A867" i="12"/>
  <c r="G866" i="12"/>
  <c r="F867" i="12" s="1"/>
  <c r="C866" i="12"/>
  <c r="B867" i="12" s="1"/>
  <c r="A238" i="12"/>
  <c r="B238" i="12"/>
  <c r="K223" i="12"/>
  <c r="L223" i="12"/>
  <c r="M223" i="12" s="1"/>
  <c r="J867" i="12" l="1"/>
  <c r="K867" i="12" s="1"/>
  <c r="E867" i="12"/>
  <c r="D868" i="12" s="1"/>
  <c r="C867" i="12"/>
  <c r="B868" i="12" s="1"/>
  <c r="G867" i="12"/>
  <c r="F868" i="12" s="1"/>
  <c r="I867" i="12"/>
  <c r="H868" i="12" s="1"/>
  <c r="A868" i="12"/>
  <c r="A239" i="12"/>
  <c r="B239" i="12"/>
  <c r="L224" i="12"/>
  <c r="M224" i="12" s="1"/>
  <c r="K224" i="12"/>
  <c r="J868" i="12" l="1"/>
  <c r="K868" i="12" s="1"/>
  <c r="B869" i="12"/>
  <c r="C868" i="12"/>
  <c r="I868" i="12"/>
  <c r="H869" i="12" s="1"/>
  <c r="G868" i="12"/>
  <c r="F869" i="12" s="1"/>
  <c r="E868" i="12"/>
  <c r="D869" i="12" s="1"/>
  <c r="A869" i="12"/>
  <c r="A240" i="12"/>
  <c r="B240" i="12"/>
  <c r="L225" i="12"/>
  <c r="M225" i="12" s="1"/>
  <c r="K225" i="12"/>
  <c r="H870" i="12" l="1"/>
  <c r="J869" i="12"/>
  <c r="K869" i="12" s="1"/>
  <c r="G869" i="12"/>
  <c r="F870" i="12" s="1"/>
  <c r="E869" i="12"/>
  <c r="D870" i="12" s="1"/>
  <c r="A870" i="12"/>
  <c r="I869" i="12"/>
  <c r="C869" i="12"/>
  <c r="B870" i="12" s="1"/>
  <c r="A241" i="12"/>
  <c r="B241" i="12"/>
  <c r="L226" i="12"/>
  <c r="M226" i="12" s="1"/>
  <c r="K226" i="12"/>
  <c r="J870" i="12" l="1"/>
  <c r="K870" i="12" s="1"/>
  <c r="E870" i="12"/>
  <c r="D871" i="12" s="1"/>
  <c r="A871" i="12"/>
  <c r="I870" i="12"/>
  <c r="H871" i="12" s="1"/>
  <c r="G870" i="12"/>
  <c r="F871" i="12" s="1"/>
  <c r="C870" i="12"/>
  <c r="B871" i="12" s="1"/>
  <c r="A242" i="12"/>
  <c r="B242" i="12"/>
  <c r="K227" i="12"/>
  <c r="L227" i="12"/>
  <c r="M227" i="12" s="1"/>
  <c r="J871" i="12" l="1"/>
  <c r="K871" i="12" s="1"/>
  <c r="I871" i="12"/>
  <c r="H872" i="12" s="1"/>
  <c r="G871" i="12"/>
  <c r="F872" i="12" s="1"/>
  <c r="C871" i="12"/>
  <c r="B872" i="12" s="1"/>
  <c r="E871" i="12"/>
  <c r="D872" i="12" s="1"/>
  <c r="A872" i="12"/>
  <c r="A243" i="12"/>
  <c r="B243" i="12"/>
  <c r="K228" i="12"/>
  <c r="L228" i="12"/>
  <c r="M228" i="12" s="1"/>
  <c r="J872" i="12" l="1"/>
  <c r="K872" i="12" s="1"/>
  <c r="D873" i="12"/>
  <c r="H873" i="12"/>
  <c r="G872" i="12"/>
  <c r="F873" i="12" s="1"/>
  <c r="A873" i="12"/>
  <c r="C872" i="12"/>
  <c r="B873" i="12" s="1"/>
  <c r="I872" i="12"/>
  <c r="E872" i="12"/>
  <c r="A244" i="12"/>
  <c r="B244" i="12"/>
  <c r="L229" i="12"/>
  <c r="M229" i="12" s="1"/>
  <c r="K229" i="12"/>
  <c r="J873" i="12" l="1"/>
  <c r="K873" i="12" s="1"/>
  <c r="A874" i="12"/>
  <c r="C873" i="12"/>
  <c r="B874" i="12" s="1"/>
  <c r="I873" i="12"/>
  <c r="H874" i="12" s="1"/>
  <c r="E873" i="12"/>
  <c r="D874" i="12" s="1"/>
  <c r="G873" i="12"/>
  <c r="F874" i="12" s="1"/>
  <c r="A245" i="12"/>
  <c r="B245" i="12"/>
  <c r="K230" i="12"/>
  <c r="L230" i="12"/>
  <c r="M230" i="12" s="1"/>
  <c r="J874" i="12" l="1"/>
  <c r="K874" i="12" s="1"/>
  <c r="B875" i="12"/>
  <c r="I874" i="12"/>
  <c r="H875" i="12" s="1"/>
  <c r="G874" i="12"/>
  <c r="F875" i="12" s="1"/>
  <c r="E874" i="12"/>
  <c r="D875" i="12" s="1"/>
  <c r="C874" i="12"/>
  <c r="A875" i="12"/>
  <c r="A246" i="12"/>
  <c r="B246" i="12"/>
  <c r="L231" i="12"/>
  <c r="M231" i="12" s="1"/>
  <c r="K231" i="12"/>
  <c r="E875" i="12" l="1"/>
  <c r="D876" i="12" s="1"/>
  <c r="C875" i="12"/>
  <c r="B876" i="12" s="1"/>
  <c r="I875" i="12"/>
  <c r="H876" i="12" s="1"/>
  <c r="G875" i="12"/>
  <c r="F876" i="12" s="1"/>
  <c r="A876" i="12"/>
  <c r="J875" i="12"/>
  <c r="K875" i="12" s="1"/>
  <c r="A247" i="12"/>
  <c r="B247" i="12"/>
  <c r="K232" i="12"/>
  <c r="L232" i="12"/>
  <c r="M232" i="12" s="1"/>
  <c r="J876" i="12" l="1"/>
  <c r="K876" i="12" s="1"/>
  <c r="D877" i="12"/>
  <c r="C876" i="12"/>
  <c r="B877" i="12" s="1"/>
  <c r="A877" i="12"/>
  <c r="I876" i="12"/>
  <c r="H877" i="12" s="1"/>
  <c r="E876" i="12"/>
  <c r="G876" i="12"/>
  <c r="F877" i="12" s="1"/>
  <c r="A248" i="12"/>
  <c r="B248" i="12"/>
  <c r="K233" i="12"/>
  <c r="L233" i="12"/>
  <c r="M233" i="12" s="1"/>
  <c r="J877" i="12" l="1"/>
  <c r="K877" i="12" s="1"/>
  <c r="G877" i="12"/>
  <c r="F878" i="12" s="1"/>
  <c r="E877" i="12"/>
  <c r="D878" i="12" s="1"/>
  <c r="A878" i="12"/>
  <c r="I877" i="12"/>
  <c r="H878" i="12" s="1"/>
  <c r="C877" i="12"/>
  <c r="B878" i="12" s="1"/>
  <c r="A249" i="12"/>
  <c r="B249" i="12"/>
  <c r="L234" i="12"/>
  <c r="M234" i="12" s="1"/>
  <c r="K234" i="12"/>
  <c r="J878" i="12" l="1"/>
  <c r="K878" i="12" s="1"/>
  <c r="E878" i="12"/>
  <c r="D879" i="12" s="1"/>
  <c r="A879" i="12"/>
  <c r="I878" i="12"/>
  <c r="H879" i="12" s="1"/>
  <c r="C878" i="12"/>
  <c r="B879" i="12" s="1"/>
  <c r="G878" i="12"/>
  <c r="F879" i="12" s="1"/>
  <c r="A250" i="12"/>
  <c r="B250" i="12"/>
  <c r="L235" i="12"/>
  <c r="M235" i="12" s="1"/>
  <c r="K235" i="12"/>
  <c r="J879" i="12" l="1"/>
  <c r="K879" i="12" s="1"/>
  <c r="I879" i="12"/>
  <c r="H880" i="12" s="1"/>
  <c r="G879" i="12"/>
  <c r="F880" i="12" s="1"/>
  <c r="C879" i="12"/>
  <c r="B880" i="12" s="1"/>
  <c r="A880" i="12"/>
  <c r="E879" i="12"/>
  <c r="D880" i="12" s="1"/>
  <c r="A251" i="12"/>
  <c r="B251" i="12"/>
  <c r="L236" i="12"/>
  <c r="M236" i="12" s="1"/>
  <c r="K236" i="12"/>
  <c r="J880" i="12" l="1"/>
  <c r="K880" i="12" s="1"/>
  <c r="G880" i="12"/>
  <c r="F881" i="12" s="1"/>
  <c r="A881" i="12"/>
  <c r="E880" i="12"/>
  <c r="D881" i="12" s="1"/>
  <c r="C880" i="12"/>
  <c r="B881" i="12" s="1"/>
  <c r="I880" i="12"/>
  <c r="H881" i="12" s="1"/>
  <c r="A252" i="12"/>
  <c r="B252" i="12"/>
  <c r="K237" i="12"/>
  <c r="L237" i="12"/>
  <c r="M237" i="12" s="1"/>
  <c r="J881" i="12" l="1"/>
  <c r="K881" i="12" s="1"/>
  <c r="A882" i="12"/>
  <c r="C881" i="12"/>
  <c r="B882" i="12" s="1"/>
  <c r="I881" i="12"/>
  <c r="H882" i="12" s="1"/>
  <c r="G881" i="12"/>
  <c r="F882" i="12" s="1"/>
  <c r="E881" i="12"/>
  <c r="D882" i="12" s="1"/>
  <c r="A253" i="12"/>
  <c r="B253" i="12"/>
  <c r="K238" i="12"/>
  <c r="L238" i="12"/>
  <c r="M238" i="12" s="1"/>
  <c r="J882" i="12" l="1"/>
  <c r="K882" i="12" s="1"/>
  <c r="I882" i="12"/>
  <c r="H883" i="12" s="1"/>
  <c r="G882" i="12"/>
  <c r="F883" i="12" s="1"/>
  <c r="E882" i="12"/>
  <c r="D883" i="12" s="1"/>
  <c r="A883" i="12"/>
  <c r="C882" i="12"/>
  <c r="B883" i="12" s="1"/>
  <c r="A254" i="12"/>
  <c r="B254" i="12"/>
  <c r="K239" i="12"/>
  <c r="L239" i="12"/>
  <c r="M239" i="12" s="1"/>
  <c r="J883" i="12" l="1"/>
  <c r="K883" i="12" s="1"/>
  <c r="E883" i="12"/>
  <c r="D884" i="12" s="1"/>
  <c r="C883" i="12"/>
  <c r="B884" i="12" s="1"/>
  <c r="I883" i="12"/>
  <c r="H884" i="12" s="1"/>
  <c r="G883" i="12"/>
  <c r="F884" i="12" s="1"/>
  <c r="A884" i="12"/>
  <c r="A255" i="12"/>
  <c r="B255" i="12"/>
  <c r="L240" i="12"/>
  <c r="M240" i="12" s="1"/>
  <c r="K240" i="12"/>
  <c r="J884" i="12" l="1"/>
  <c r="K884" i="12" s="1"/>
  <c r="C884" i="12"/>
  <c r="B885" i="12" s="1"/>
  <c r="A885" i="12"/>
  <c r="G884" i="12"/>
  <c r="F885" i="12" s="1"/>
  <c r="E884" i="12"/>
  <c r="D885" i="12" s="1"/>
  <c r="I884" i="12"/>
  <c r="H885" i="12" s="1"/>
  <c r="A256" i="12"/>
  <c r="B256" i="12"/>
  <c r="L241" i="12"/>
  <c r="M241" i="12" s="1"/>
  <c r="K241" i="12"/>
  <c r="J885" i="12" l="1"/>
  <c r="K885" i="12" s="1"/>
  <c r="A886" i="12"/>
  <c r="I885" i="12"/>
  <c r="H886" i="12" s="1"/>
  <c r="G885" i="12"/>
  <c r="F886" i="12" s="1"/>
  <c r="E885" i="12"/>
  <c r="D886" i="12" s="1"/>
  <c r="C885" i="12"/>
  <c r="B886" i="12" s="1"/>
  <c r="A257" i="12"/>
  <c r="B257" i="12"/>
  <c r="K242" i="12"/>
  <c r="L242" i="12"/>
  <c r="M242" i="12" s="1"/>
  <c r="J886" i="12" l="1"/>
  <c r="K886" i="12" s="1"/>
  <c r="I886" i="12"/>
  <c r="H887" i="12" s="1"/>
  <c r="G886" i="12"/>
  <c r="F887" i="12" s="1"/>
  <c r="E886" i="12"/>
  <c r="D887" i="12" s="1"/>
  <c r="C886" i="12"/>
  <c r="B887" i="12" s="1"/>
  <c r="A887" i="12"/>
  <c r="A258" i="12"/>
  <c r="B258" i="12"/>
  <c r="L243" i="12"/>
  <c r="M243" i="12" s="1"/>
  <c r="K243" i="12"/>
  <c r="J887" i="12" l="1"/>
  <c r="K887" i="12" s="1"/>
  <c r="E887" i="12"/>
  <c r="D888" i="12" s="1"/>
  <c r="I887" i="12"/>
  <c r="H888" i="12" s="1"/>
  <c r="C887" i="12"/>
  <c r="B888" i="12" s="1"/>
  <c r="A888" i="12"/>
  <c r="G887" i="12"/>
  <c r="F888" i="12" s="1"/>
  <c r="A259" i="12"/>
  <c r="B259" i="12"/>
  <c r="L244" i="12"/>
  <c r="M244" i="12" s="1"/>
  <c r="K244" i="12"/>
  <c r="J888" i="12" l="1"/>
  <c r="K888" i="12" s="1"/>
  <c r="C888" i="12"/>
  <c r="B889" i="12" s="1"/>
  <c r="A889" i="12"/>
  <c r="I888" i="12"/>
  <c r="H889" i="12" s="1"/>
  <c r="G888" i="12"/>
  <c r="F889" i="12" s="1"/>
  <c r="E888" i="12"/>
  <c r="D889" i="12" s="1"/>
  <c r="A260" i="12"/>
  <c r="B260" i="12"/>
  <c r="K245" i="12"/>
  <c r="L245" i="12"/>
  <c r="M245" i="12" s="1"/>
  <c r="J889" i="12" l="1"/>
  <c r="K889" i="12" s="1"/>
  <c r="G889" i="12"/>
  <c r="F890" i="12" s="1"/>
  <c r="C889" i="12"/>
  <c r="B890" i="12" s="1"/>
  <c r="A890" i="12"/>
  <c r="I889" i="12"/>
  <c r="H890" i="12" s="1"/>
  <c r="E889" i="12"/>
  <c r="D890" i="12" s="1"/>
  <c r="A261" i="12"/>
  <c r="B261" i="12"/>
  <c r="L246" i="12"/>
  <c r="M246" i="12" s="1"/>
  <c r="K246" i="12"/>
  <c r="J890" i="12" l="1"/>
  <c r="K890" i="12" s="1"/>
  <c r="E890" i="12"/>
  <c r="D891" i="12" s="1"/>
  <c r="I890" i="12"/>
  <c r="H891" i="12" s="1"/>
  <c r="C890" i="12"/>
  <c r="B891" i="12" s="1"/>
  <c r="A891" i="12"/>
  <c r="G890" i="12"/>
  <c r="F891" i="12" s="1"/>
  <c r="A262" i="12"/>
  <c r="B262" i="12"/>
  <c r="K247" i="12"/>
  <c r="L247" i="12"/>
  <c r="M247" i="12" s="1"/>
  <c r="J891" i="12" l="1"/>
  <c r="K891" i="12" s="1"/>
  <c r="G891" i="12"/>
  <c r="F892" i="12" s="1"/>
  <c r="I891" i="12"/>
  <c r="H892" i="12" s="1"/>
  <c r="C891" i="12"/>
  <c r="B892" i="12" s="1"/>
  <c r="A892" i="12"/>
  <c r="E891" i="12"/>
  <c r="D892" i="12" s="1"/>
  <c r="A263" i="12"/>
  <c r="B263" i="12"/>
  <c r="L248" i="12"/>
  <c r="M248" i="12" s="1"/>
  <c r="K248" i="12"/>
  <c r="J892" i="12" l="1"/>
  <c r="K892" i="12" s="1"/>
  <c r="G892" i="12"/>
  <c r="F893" i="12" s="1"/>
  <c r="E892" i="12"/>
  <c r="D893" i="12" s="1"/>
  <c r="A893" i="12"/>
  <c r="I892" i="12"/>
  <c r="H893" i="12" s="1"/>
  <c r="C892" i="12"/>
  <c r="B893" i="12" s="1"/>
  <c r="A264" i="12"/>
  <c r="B264" i="12"/>
  <c r="L249" i="12"/>
  <c r="M249" i="12" s="1"/>
  <c r="K249" i="12"/>
  <c r="J893" i="12" l="1"/>
  <c r="K893" i="12" s="1"/>
  <c r="A894" i="12"/>
  <c r="C893" i="12"/>
  <c r="B894" i="12" s="1"/>
  <c r="I893" i="12"/>
  <c r="H894" i="12" s="1"/>
  <c r="E893" i="12"/>
  <c r="D894" i="12" s="1"/>
  <c r="G893" i="12"/>
  <c r="F894" i="12" s="1"/>
  <c r="A265" i="12"/>
  <c r="B265" i="12"/>
  <c r="L250" i="12"/>
  <c r="M250" i="12" s="1"/>
  <c r="K250" i="12"/>
  <c r="J894" i="12" l="1"/>
  <c r="K894" i="12" s="1"/>
  <c r="I894" i="12"/>
  <c r="H895" i="12" s="1"/>
  <c r="G894" i="12"/>
  <c r="F895" i="12" s="1"/>
  <c r="E894" i="12"/>
  <c r="D895" i="12" s="1"/>
  <c r="A895" i="12"/>
  <c r="C894" i="12"/>
  <c r="B895" i="12" s="1"/>
  <c r="A266" i="12"/>
  <c r="B266" i="12"/>
  <c r="L251" i="12"/>
  <c r="M251" i="12" s="1"/>
  <c r="K251" i="12"/>
  <c r="J895" i="12" l="1"/>
  <c r="K895" i="12" s="1"/>
  <c r="I895" i="12"/>
  <c r="H896" i="12" s="1"/>
  <c r="E895" i="12"/>
  <c r="D896" i="12" s="1"/>
  <c r="G895" i="12"/>
  <c r="F896" i="12" s="1"/>
  <c r="C895" i="12"/>
  <c r="B896" i="12" s="1"/>
  <c r="A896" i="12"/>
  <c r="A267" i="12"/>
  <c r="B267" i="12"/>
  <c r="L252" i="12"/>
  <c r="M252" i="12" s="1"/>
  <c r="K252" i="12"/>
  <c r="J896" i="12" l="1"/>
  <c r="K896" i="12" s="1"/>
  <c r="C896" i="12"/>
  <c r="B897" i="12" s="1"/>
  <c r="G896" i="12"/>
  <c r="F897" i="12" s="1"/>
  <c r="A897" i="12"/>
  <c r="E896" i="12"/>
  <c r="D897" i="12" s="1"/>
  <c r="I896" i="12"/>
  <c r="H897" i="12" s="1"/>
  <c r="A268" i="12"/>
  <c r="B268" i="12"/>
  <c r="L253" i="12"/>
  <c r="M253" i="12" s="1"/>
  <c r="K253" i="12"/>
  <c r="J897" i="12" l="1"/>
  <c r="K897" i="12" s="1"/>
  <c r="E897" i="12"/>
  <c r="D898" i="12" s="1"/>
  <c r="C897" i="12"/>
  <c r="B898" i="12" s="1"/>
  <c r="A898" i="12"/>
  <c r="I897" i="12"/>
  <c r="H898" i="12" s="1"/>
  <c r="G897" i="12"/>
  <c r="F898" i="12" s="1"/>
  <c r="A269" i="12"/>
  <c r="B269" i="12"/>
  <c r="L254" i="12"/>
  <c r="M254" i="12" s="1"/>
  <c r="K254" i="12"/>
  <c r="J898" i="12" l="1"/>
  <c r="K898" i="12" s="1"/>
  <c r="E898" i="12"/>
  <c r="D899" i="12" s="1"/>
  <c r="A899" i="12"/>
  <c r="C898" i="12"/>
  <c r="B899" i="12" s="1"/>
  <c r="I898" i="12"/>
  <c r="H899" i="12" s="1"/>
  <c r="G898" i="12"/>
  <c r="F899" i="12" s="1"/>
  <c r="A270" i="12"/>
  <c r="B270" i="12"/>
  <c r="L255" i="12"/>
  <c r="M255" i="12" s="1"/>
  <c r="K255" i="12"/>
  <c r="J899" i="12" l="1"/>
  <c r="K899" i="12" s="1"/>
  <c r="I899" i="12"/>
  <c r="H900" i="12" s="1"/>
  <c r="G899" i="12"/>
  <c r="F900" i="12" s="1"/>
  <c r="C899" i="12"/>
  <c r="B900" i="12" s="1"/>
  <c r="A900" i="12"/>
  <c r="E899" i="12"/>
  <c r="D900" i="12" s="1"/>
  <c r="A271" i="12"/>
  <c r="B271" i="12"/>
  <c r="L256" i="12"/>
  <c r="M256" i="12" s="1"/>
  <c r="K256" i="12"/>
  <c r="J900" i="12" l="1"/>
  <c r="K900" i="12" s="1"/>
  <c r="G900" i="12"/>
  <c r="F901" i="12" s="1"/>
  <c r="I900" i="12"/>
  <c r="H901" i="12" s="1"/>
  <c r="E900" i="12"/>
  <c r="D901" i="12" s="1"/>
  <c r="A901" i="12"/>
  <c r="C900" i="12"/>
  <c r="B901" i="12" s="1"/>
  <c r="A272" i="12"/>
  <c r="B272" i="12"/>
  <c r="L257" i="12"/>
  <c r="M257" i="12" s="1"/>
  <c r="K257" i="12"/>
  <c r="J901" i="12" l="1"/>
  <c r="K901" i="12" s="1"/>
  <c r="A902" i="12"/>
  <c r="G901" i="12"/>
  <c r="F902" i="12" s="1"/>
  <c r="C901" i="12"/>
  <c r="B902" i="12" s="1"/>
  <c r="E901" i="12"/>
  <c r="D902" i="12" s="1"/>
  <c r="I901" i="12"/>
  <c r="H902" i="12" s="1"/>
  <c r="A273" i="12"/>
  <c r="B273" i="12"/>
  <c r="L258" i="12"/>
  <c r="M258" i="12" s="1"/>
  <c r="K258" i="12"/>
  <c r="J902" i="12" l="1"/>
  <c r="K902" i="12" s="1"/>
  <c r="I902" i="12"/>
  <c r="H903" i="12" s="1"/>
  <c r="E902" i="12"/>
  <c r="D903" i="12" s="1"/>
  <c r="C902" i="12"/>
  <c r="B903" i="12" s="1"/>
  <c r="A903" i="12"/>
  <c r="G902" i="12"/>
  <c r="F903" i="12" s="1"/>
  <c r="A274" i="12"/>
  <c r="B274" i="12"/>
  <c r="L259" i="12"/>
  <c r="M259" i="12" s="1"/>
  <c r="K259" i="12"/>
  <c r="J903" i="12" l="1"/>
  <c r="K903" i="12" s="1"/>
  <c r="A904" i="12"/>
  <c r="C903" i="12"/>
  <c r="B904" i="12" s="1"/>
  <c r="I903" i="12"/>
  <c r="H904" i="12" s="1"/>
  <c r="G903" i="12"/>
  <c r="F904" i="12" s="1"/>
  <c r="E903" i="12"/>
  <c r="D904" i="12" s="1"/>
  <c r="A275" i="12"/>
  <c r="B275" i="12"/>
  <c r="L260" i="12"/>
  <c r="M260" i="12" s="1"/>
  <c r="K260" i="12"/>
  <c r="J904" i="12" l="1"/>
  <c r="K904" i="12" s="1"/>
  <c r="C904" i="12"/>
  <c r="B905" i="12" s="1"/>
  <c r="I904" i="12"/>
  <c r="H905" i="12" s="1"/>
  <c r="G904" i="12"/>
  <c r="F905" i="12" s="1"/>
  <c r="A905" i="12"/>
  <c r="E904" i="12"/>
  <c r="D905" i="12" s="1"/>
  <c r="A276" i="12"/>
  <c r="B276" i="12"/>
  <c r="L261" i="12"/>
  <c r="M261" i="12" s="1"/>
  <c r="K261" i="12"/>
  <c r="J905" i="12" l="1"/>
  <c r="K905" i="12" s="1"/>
  <c r="I905" i="12"/>
  <c r="H906" i="12" s="1"/>
  <c r="G905" i="12"/>
  <c r="F906" i="12" s="1"/>
  <c r="E905" i="12"/>
  <c r="D906" i="12" s="1"/>
  <c r="C905" i="12"/>
  <c r="B906" i="12" s="1"/>
  <c r="A906" i="12"/>
  <c r="A277" i="12"/>
  <c r="B277" i="12"/>
  <c r="L262" i="12"/>
  <c r="M262" i="12" s="1"/>
  <c r="K262" i="12"/>
  <c r="J906" i="12" l="1"/>
  <c r="K906" i="12" s="1"/>
  <c r="E906" i="12"/>
  <c r="D907" i="12" s="1"/>
  <c r="G906" i="12"/>
  <c r="F907" i="12" s="1"/>
  <c r="A907" i="12"/>
  <c r="C906" i="12"/>
  <c r="B907" i="12" s="1"/>
  <c r="I906" i="12"/>
  <c r="H907" i="12" s="1"/>
  <c r="A278" i="12"/>
  <c r="B278" i="12"/>
  <c r="K263" i="12"/>
  <c r="L263" i="12"/>
  <c r="M263" i="12" s="1"/>
  <c r="J907" i="12" l="1"/>
  <c r="K907" i="12" s="1"/>
  <c r="E907" i="12"/>
  <c r="D908" i="12" s="1"/>
  <c r="G907" i="12"/>
  <c r="F908" i="12" s="1"/>
  <c r="C907" i="12"/>
  <c r="B908" i="12" s="1"/>
  <c r="I907" i="12"/>
  <c r="H908" i="12" s="1"/>
  <c r="A908" i="12"/>
  <c r="A279" i="12"/>
  <c r="B279" i="12"/>
  <c r="L264" i="12"/>
  <c r="M264" i="12" s="1"/>
  <c r="K264" i="12"/>
  <c r="J908" i="12" l="1"/>
  <c r="K908" i="12" s="1"/>
  <c r="G908" i="12"/>
  <c r="F909" i="12" s="1"/>
  <c r="E908" i="12"/>
  <c r="D909" i="12" s="1"/>
  <c r="C908" i="12"/>
  <c r="B909" i="12" s="1"/>
  <c r="A909" i="12"/>
  <c r="I908" i="12"/>
  <c r="H909" i="12" s="1"/>
  <c r="A280" i="12"/>
  <c r="B280" i="12"/>
  <c r="K265" i="12"/>
  <c r="L265" i="12"/>
  <c r="M265" i="12" s="1"/>
  <c r="J909" i="12" l="1"/>
  <c r="K909" i="12" s="1"/>
  <c r="A910" i="12"/>
  <c r="C909" i="12"/>
  <c r="B910" i="12" s="1"/>
  <c r="I909" i="12"/>
  <c r="H910" i="12" s="1"/>
  <c r="E909" i="12"/>
  <c r="D910" i="12" s="1"/>
  <c r="G909" i="12"/>
  <c r="F910" i="12" s="1"/>
  <c r="A281" i="12"/>
  <c r="B281" i="12"/>
  <c r="L266" i="12"/>
  <c r="M266" i="12" s="1"/>
  <c r="K266" i="12"/>
  <c r="J910" i="12" l="1"/>
  <c r="K910" i="12" s="1"/>
  <c r="I910" i="12"/>
  <c r="H911" i="12" s="1"/>
  <c r="G910" i="12"/>
  <c r="F911" i="12" s="1"/>
  <c r="C910" i="12"/>
  <c r="B911" i="12" s="1"/>
  <c r="A911" i="12"/>
  <c r="E910" i="12"/>
  <c r="D911" i="12" s="1"/>
  <c r="A282" i="12"/>
  <c r="B282" i="12"/>
  <c r="L267" i="12"/>
  <c r="M267" i="12" s="1"/>
  <c r="K267" i="12"/>
  <c r="B912" i="12" l="1"/>
  <c r="J911" i="12"/>
  <c r="K911" i="12" s="1"/>
  <c r="A912" i="12"/>
  <c r="I911" i="12"/>
  <c r="H912" i="12" s="1"/>
  <c r="G911" i="12"/>
  <c r="F912" i="12" s="1"/>
  <c r="E911" i="12"/>
  <c r="D912" i="12" s="1"/>
  <c r="C911" i="12"/>
  <c r="A283" i="12"/>
  <c r="B283" i="12"/>
  <c r="L268" i="12"/>
  <c r="M268" i="12" s="1"/>
  <c r="K268" i="12"/>
  <c r="C912" i="12" l="1"/>
  <c r="B913" i="12" s="1"/>
  <c r="I912" i="12"/>
  <c r="H913" i="12" s="1"/>
  <c r="A913" i="12"/>
  <c r="E912" i="12"/>
  <c r="D913" i="12" s="1"/>
  <c r="G912" i="12"/>
  <c r="F913" i="12" s="1"/>
  <c r="J912" i="12"/>
  <c r="K912" i="12" s="1"/>
  <c r="A284" i="12"/>
  <c r="B284" i="12"/>
  <c r="L269" i="12"/>
  <c r="M269" i="12" s="1"/>
  <c r="K269" i="12"/>
  <c r="J913" i="12" l="1"/>
  <c r="K913" i="12" s="1"/>
  <c r="B914" i="12"/>
  <c r="A914" i="12"/>
  <c r="I913" i="12"/>
  <c r="H914" i="12" s="1"/>
  <c r="G913" i="12"/>
  <c r="F914" i="12" s="1"/>
  <c r="E913" i="12"/>
  <c r="D914" i="12" s="1"/>
  <c r="C913" i="12"/>
  <c r="A285" i="12"/>
  <c r="B285" i="12"/>
  <c r="L270" i="12"/>
  <c r="M270" i="12" s="1"/>
  <c r="K270" i="12"/>
  <c r="E914" i="12" l="1"/>
  <c r="D915" i="12" s="1"/>
  <c r="C914" i="12"/>
  <c r="B915" i="12" s="1"/>
  <c r="A915" i="12"/>
  <c r="I914" i="12"/>
  <c r="H915" i="12" s="1"/>
  <c r="G914" i="12"/>
  <c r="F915" i="12" s="1"/>
  <c r="J914" i="12"/>
  <c r="K914" i="12" s="1"/>
  <c r="A286" i="12"/>
  <c r="B286" i="12"/>
  <c r="L271" i="12"/>
  <c r="M271" i="12" s="1"/>
  <c r="K271" i="12"/>
  <c r="J915" i="12" l="1"/>
  <c r="K915" i="12" s="1"/>
  <c r="A916" i="12"/>
  <c r="G915" i="12"/>
  <c r="F916" i="12" s="1"/>
  <c r="E915" i="12"/>
  <c r="D916" i="12" s="1"/>
  <c r="C915" i="12"/>
  <c r="B916" i="12" s="1"/>
  <c r="I915" i="12"/>
  <c r="H916" i="12" s="1"/>
  <c r="A287" i="12"/>
  <c r="B287" i="12"/>
  <c r="L272" i="12"/>
  <c r="M272" i="12" s="1"/>
  <c r="K272" i="12"/>
  <c r="J916" i="12" l="1"/>
  <c r="K916" i="12" s="1"/>
  <c r="G916" i="12"/>
  <c r="F917" i="12" s="1"/>
  <c r="E916" i="12"/>
  <c r="D917" i="12" s="1"/>
  <c r="A917" i="12"/>
  <c r="I916" i="12"/>
  <c r="H917" i="12" s="1"/>
  <c r="C916" i="12"/>
  <c r="B917" i="12" s="1"/>
  <c r="A288" i="12"/>
  <c r="B288" i="12"/>
  <c r="K273" i="12"/>
  <c r="L273" i="12"/>
  <c r="M273" i="12" s="1"/>
  <c r="J917" i="12" l="1"/>
  <c r="K917" i="12" s="1"/>
  <c r="A918" i="12"/>
  <c r="I917" i="12"/>
  <c r="H918" i="12" s="1"/>
  <c r="G917" i="12"/>
  <c r="F918" i="12" s="1"/>
  <c r="C917" i="12"/>
  <c r="B918" i="12" s="1"/>
  <c r="E917" i="12"/>
  <c r="D918" i="12" s="1"/>
  <c r="A289" i="12"/>
  <c r="B289" i="12"/>
  <c r="L274" i="12"/>
  <c r="M274" i="12" s="1"/>
  <c r="K274" i="12"/>
  <c r="J918" i="12" l="1"/>
  <c r="K918" i="12" s="1"/>
  <c r="I918" i="12"/>
  <c r="H919" i="12" s="1"/>
  <c r="G918" i="12"/>
  <c r="F919" i="12" s="1"/>
  <c r="E918" i="12"/>
  <c r="D919" i="12" s="1"/>
  <c r="C918" i="12"/>
  <c r="B919" i="12" s="1"/>
  <c r="A919" i="12"/>
  <c r="A290" i="12"/>
  <c r="B290" i="12"/>
  <c r="L275" i="12"/>
  <c r="M275" i="12" s="1"/>
  <c r="K275" i="12"/>
  <c r="J919" i="12" l="1"/>
  <c r="K919" i="12" s="1"/>
  <c r="G919" i="12"/>
  <c r="F920" i="12" s="1"/>
  <c r="A920" i="12"/>
  <c r="E919" i="12"/>
  <c r="D920" i="12" s="1"/>
  <c r="C919" i="12"/>
  <c r="B920" i="12" s="1"/>
  <c r="I919" i="12"/>
  <c r="H920" i="12" s="1"/>
  <c r="A291" i="12"/>
  <c r="B291" i="12"/>
  <c r="K276" i="12"/>
  <c r="L276" i="12"/>
  <c r="M276" i="12" s="1"/>
  <c r="J920" i="12" l="1"/>
  <c r="K920" i="12" s="1"/>
  <c r="A921" i="12"/>
  <c r="E920" i="12"/>
  <c r="D921" i="12" s="1"/>
  <c r="I920" i="12"/>
  <c r="H921" i="12" s="1"/>
  <c r="C920" i="12"/>
  <c r="B921" i="12" s="1"/>
  <c r="G920" i="12"/>
  <c r="F921" i="12" s="1"/>
  <c r="A292" i="12"/>
  <c r="B292" i="12"/>
  <c r="K277" i="12"/>
  <c r="L277" i="12"/>
  <c r="M277" i="12" s="1"/>
  <c r="J921" i="12" l="1"/>
  <c r="K921" i="12" s="1"/>
  <c r="I921" i="12"/>
  <c r="H922" i="12" s="1"/>
  <c r="A922" i="12"/>
  <c r="C921" i="12"/>
  <c r="B922" i="12" s="1"/>
  <c r="E921" i="12"/>
  <c r="D922" i="12" s="1"/>
  <c r="G921" i="12"/>
  <c r="F922" i="12" s="1"/>
  <c r="A293" i="12"/>
  <c r="B293" i="12"/>
  <c r="L278" i="12"/>
  <c r="M278" i="12" s="1"/>
  <c r="K278" i="12"/>
  <c r="J922" i="12" l="1"/>
  <c r="K922" i="12" s="1"/>
  <c r="G922" i="12"/>
  <c r="F923" i="12" s="1"/>
  <c r="I922" i="12"/>
  <c r="H923" i="12" s="1"/>
  <c r="E922" i="12"/>
  <c r="D923" i="12" s="1"/>
  <c r="C922" i="12"/>
  <c r="B923" i="12" s="1"/>
  <c r="A923" i="12"/>
  <c r="A294" i="12"/>
  <c r="B294" i="12"/>
  <c r="L279" i="12"/>
  <c r="M279" i="12" s="1"/>
  <c r="K279" i="12"/>
  <c r="J923" i="12" l="1"/>
  <c r="K923" i="12" s="1"/>
  <c r="C923" i="12"/>
  <c r="B924" i="12" s="1"/>
  <c r="E923" i="12"/>
  <c r="D924" i="12" s="1"/>
  <c r="A924" i="12"/>
  <c r="G923" i="12"/>
  <c r="F924" i="12" s="1"/>
  <c r="I923" i="12"/>
  <c r="H924" i="12" s="1"/>
  <c r="A295" i="12"/>
  <c r="B295" i="12"/>
  <c r="K280" i="12"/>
  <c r="L280" i="12"/>
  <c r="M280" i="12" s="1"/>
  <c r="J924" i="12" l="1"/>
  <c r="K924" i="12" s="1"/>
  <c r="I924" i="12"/>
  <c r="H925" i="12" s="1"/>
  <c r="C924" i="12"/>
  <c r="B925" i="12" s="1"/>
  <c r="G924" i="12"/>
  <c r="F925" i="12" s="1"/>
  <c r="E924" i="12"/>
  <c r="D925" i="12" s="1"/>
  <c r="A925" i="12"/>
  <c r="A296" i="12"/>
  <c r="B296" i="12"/>
  <c r="K281" i="12"/>
  <c r="L281" i="12"/>
  <c r="M281" i="12" s="1"/>
  <c r="J925" i="12" l="1"/>
  <c r="K925" i="12" s="1"/>
  <c r="E925" i="12"/>
  <c r="D926" i="12" s="1"/>
  <c r="G925" i="12"/>
  <c r="F926" i="12" s="1"/>
  <c r="C925" i="12"/>
  <c r="B926" i="12" s="1"/>
  <c r="A926" i="12"/>
  <c r="I925" i="12"/>
  <c r="H926" i="12" s="1"/>
  <c r="A297" i="12"/>
  <c r="B297" i="12"/>
  <c r="L282" i="12"/>
  <c r="M282" i="12" s="1"/>
  <c r="K282" i="12"/>
  <c r="J926" i="12" l="1"/>
  <c r="K926" i="12" s="1"/>
  <c r="C926" i="12"/>
  <c r="B927" i="12" s="1"/>
  <c r="A927" i="12"/>
  <c r="I926" i="12"/>
  <c r="H927" i="12" s="1"/>
  <c r="G926" i="12"/>
  <c r="F927" i="12" s="1"/>
  <c r="E926" i="12"/>
  <c r="D927" i="12" s="1"/>
  <c r="A298" i="12"/>
  <c r="B298" i="12"/>
  <c r="L283" i="12"/>
  <c r="M283" i="12" s="1"/>
  <c r="K283" i="12"/>
  <c r="J927" i="12" l="1"/>
  <c r="K927" i="12" s="1"/>
  <c r="G927" i="12"/>
  <c r="F928" i="12" s="1"/>
  <c r="E927" i="12"/>
  <c r="D928" i="12" s="1"/>
  <c r="C927" i="12"/>
  <c r="B928" i="12" s="1"/>
  <c r="A928" i="12"/>
  <c r="I927" i="12"/>
  <c r="H928" i="12" s="1"/>
  <c r="A299" i="12"/>
  <c r="B299" i="12"/>
  <c r="L284" i="12"/>
  <c r="M284" i="12" s="1"/>
  <c r="K284" i="12"/>
  <c r="J928" i="12" l="1"/>
  <c r="K928" i="12" s="1"/>
  <c r="E928" i="12"/>
  <c r="D929" i="12" s="1"/>
  <c r="A929" i="12"/>
  <c r="G928" i="12"/>
  <c r="F929" i="12" s="1"/>
  <c r="I928" i="12"/>
  <c r="H929" i="12" s="1"/>
  <c r="C928" i="12"/>
  <c r="B929" i="12" s="1"/>
  <c r="A300" i="12"/>
  <c r="B300" i="12"/>
  <c r="L285" i="12"/>
  <c r="M285" i="12" s="1"/>
  <c r="K285" i="12"/>
  <c r="J929" i="12" l="1"/>
  <c r="K929" i="12" s="1"/>
  <c r="I929" i="12"/>
  <c r="H930" i="12" s="1"/>
  <c r="E929" i="12"/>
  <c r="D930" i="12" s="1"/>
  <c r="C929" i="12"/>
  <c r="B930" i="12" s="1"/>
  <c r="A930" i="12"/>
  <c r="G929" i="12"/>
  <c r="F930" i="12" s="1"/>
  <c r="A301" i="12"/>
  <c r="B301" i="12"/>
  <c r="L286" i="12"/>
  <c r="M286" i="12" s="1"/>
  <c r="K286" i="12"/>
  <c r="J930" i="12" l="1"/>
  <c r="K930" i="12" s="1"/>
  <c r="G930" i="12"/>
  <c r="F931" i="12" s="1"/>
  <c r="A931" i="12"/>
  <c r="C930" i="12"/>
  <c r="B931" i="12" s="1"/>
  <c r="E930" i="12"/>
  <c r="D931" i="12" s="1"/>
  <c r="I930" i="12"/>
  <c r="H931" i="12" s="1"/>
  <c r="A302" i="12"/>
  <c r="B302" i="12"/>
  <c r="K287" i="12"/>
  <c r="L287" i="12"/>
  <c r="M287" i="12" s="1"/>
  <c r="J931" i="12" l="1"/>
  <c r="K931" i="12" s="1"/>
  <c r="A932" i="12"/>
  <c r="C931" i="12"/>
  <c r="B932" i="12" s="1"/>
  <c r="E931" i="12"/>
  <c r="D932" i="12" s="1"/>
  <c r="G931" i="12"/>
  <c r="F932" i="12" s="1"/>
  <c r="I931" i="12"/>
  <c r="H932" i="12" s="1"/>
  <c r="A303" i="12"/>
  <c r="B303" i="12"/>
  <c r="K288" i="12"/>
  <c r="L288" i="12"/>
  <c r="M288" i="12" s="1"/>
  <c r="J932" i="12" l="1"/>
  <c r="K932" i="12" s="1"/>
  <c r="I932" i="12"/>
  <c r="H933" i="12" s="1"/>
  <c r="A933" i="12"/>
  <c r="G932" i="12"/>
  <c r="F933" i="12" s="1"/>
  <c r="C932" i="12"/>
  <c r="B933" i="12" s="1"/>
  <c r="E932" i="12"/>
  <c r="D933" i="12" s="1"/>
  <c r="A304" i="12"/>
  <c r="B304" i="12"/>
  <c r="K289" i="12"/>
  <c r="L289" i="12"/>
  <c r="M289" i="12" s="1"/>
  <c r="J933" i="12" l="1"/>
  <c r="K933" i="12" s="1"/>
  <c r="E933" i="12"/>
  <c r="D934" i="12" s="1"/>
  <c r="C933" i="12"/>
  <c r="B934" i="12" s="1"/>
  <c r="A934" i="12"/>
  <c r="I933" i="12"/>
  <c r="H934" i="12" s="1"/>
  <c r="G933" i="12"/>
  <c r="F934" i="12" s="1"/>
  <c r="A305" i="12"/>
  <c r="B305" i="12"/>
  <c r="L290" i="12"/>
  <c r="M290" i="12" s="1"/>
  <c r="K290" i="12"/>
  <c r="J934" i="12" l="1"/>
  <c r="K934" i="12" s="1"/>
  <c r="C934" i="12"/>
  <c r="B935" i="12" s="1"/>
  <c r="A935" i="12"/>
  <c r="I934" i="12"/>
  <c r="H935" i="12" s="1"/>
  <c r="G934" i="12"/>
  <c r="F935" i="12" s="1"/>
  <c r="E934" i="12"/>
  <c r="D935" i="12" s="1"/>
  <c r="A306" i="12"/>
  <c r="B306" i="12"/>
  <c r="K291" i="12"/>
  <c r="L291" i="12"/>
  <c r="M291" i="12" s="1"/>
  <c r="J935" i="12" l="1"/>
  <c r="K935" i="12" s="1"/>
  <c r="G935" i="12"/>
  <c r="F936" i="12" s="1"/>
  <c r="C935" i="12"/>
  <c r="B936" i="12" s="1"/>
  <c r="I935" i="12"/>
  <c r="H936" i="12" s="1"/>
  <c r="A936" i="12"/>
  <c r="E935" i="12"/>
  <c r="D936" i="12" s="1"/>
  <c r="A307" i="12"/>
  <c r="B307" i="12"/>
  <c r="K292" i="12"/>
  <c r="L292" i="12"/>
  <c r="M292" i="12" s="1"/>
  <c r="J936" i="12" l="1"/>
  <c r="K936" i="12" s="1"/>
  <c r="E936" i="12"/>
  <c r="D937" i="12" s="1"/>
  <c r="A937" i="12"/>
  <c r="I936" i="12"/>
  <c r="H937" i="12" s="1"/>
  <c r="C936" i="12"/>
  <c r="B937" i="12" s="1"/>
  <c r="G936" i="12"/>
  <c r="F937" i="12" s="1"/>
  <c r="A308" i="12"/>
  <c r="B308" i="12"/>
  <c r="L293" i="12"/>
  <c r="M293" i="12" s="1"/>
  <c r="K293" i="12"/>
  <c r="J937" i="12" l="1"/>
  <c r="K937" i="12" s="1"/>
  <c r="I937" i="12"/>
  <c r="H938" i="12" s="1"/>
  <c r="C937" i="12"/>
  <c r="B938" i="12" s="1"/>
  <c r="A938" i="12"/>
  <c r="G937" i="12"/>
  <c r="F938" i="12" s="1"/>
  <c r="E937" i="12"/>
  <c r="D938" i="12" s="1"/>
  <c r="A309" i="12"/>
  <c r="B309" i="12"/>
  <c r="L294" i="12"/>
  <c r="M294" i="12" s="1"/>
  <c r="K294" i="12"/>
  <c r="J938" i="12" l="1"/>
  <c r="K938" i="12" s="1"/>
  <c r="G938" i="12"/>
  <c r="F939" i="12" s="1"/>
  <c r="A939" i="12"/>
  <c r="I938" i="12"/>
  <c r="H939" i="12" s="1"/>
  <c r="E938" i="12"/>
  <c r="D939" i="12" s="1"/>
  <c r="C938" i="12"/>
  <c r="B939" i="12" s="1"/>
  <c r="A310" i="12"/>
  <c r="B310" i="12"/>
  <c r="K295" i="12"/>
  <c r="L295" i="12"/>
  <c r="M295" i="12" s="1"/>
  <c r="J939" i="12" l="1"/>
  <c r="K939" i="12" s="1"/>
  <c r="I939" i="12"/>
  <c r="H940" i="12" s="1"/>
  <c r="A940" i="12"/>
  <c r="C939" i="12"/>
  <c r="B940" i="12" s="1"/>
  <c r="E939" i="12"/>
  <c r="D940" i="12" s="1"/>
  <c r="G939" i="12"/>
  <c r="F940" i="12" s="1"/>
  <c r="A311" i="12"/>
  <c r="B311" i="12"/>
  <c r="L296" i="12"/>
  <c r="M296" i="12" s="1"/>
  <c r="K296" i="12"/>
  <c r="J940" i="12" l="1"/>
  <c r="K940" i="12" s="1"/>
  <c r="C940" i="12"/>
  <c r="B941" i="12" s="1"/>
  <c r="A941" i="12"/>
  <c r="I940" i="12"/>
  <c r="H941" i="12" s="1"/>
  <c r="G940" i="12"/>
  <c r="F941" i="12" s="1"/>
  <c r="E940" i="12"/>
  <c r="D941" i="12" s="1"/>
  <c r="A312" i="12"/>
  <c r="B312" i="12"/>
  <c r="L297" i="12"/>
  <c r="M297" i="12" s="1"/>
  <c r="K297" i="12"/>
  <c r="J941" i="12" l="1"/>
  <c r="K941" i="12" s="1"/>
  <c r="C941" i="12"/>
  <c r="B942" i="12" s="1"/>
  <c r="I941" i="12"/>
  <c r="H942" i="12" s="1"/>
  <c r="A942" i="12"/>
  <c r="E941" i="12"/>
  <c r="D942" i="12" s="1"/>
  <c r="G941" i="12"/>
  <c r="F942" i="12" s="1"/>
  <c r="A313" i="12"/>
  <c r="B313" i="12"/>
  <c r="L298" i="12"/>
  <c r="M298" i="12" s="1"/>
  <c r="K298" i="12"/>
  <c r="J942" i="12" l="1"/>
  <c r="K942" i="12" s="1"/>
  <c r="I942" i="12"/>
  <c r="H943" i="12" s="1"/>
  <c r="G942" i="12"/>
  <c r="F943" i="12" s="1"/>
  <c r="A943" i="12"/>
  <c r="E942" i="12"/>
  <c r="D943" i="12" s="1"/>
  <c r="C942" i="12"/>
  <c r="B943" i="12" s="1"/>
  <c r="A314" i="12"/>
  <c r="B314" i="12"/>
  <c r="L299" i="12"/>
  <c r="M299" i="12" s="1"/>
  <c r="K299" i="12"/>
  <c r="J943" i="12" l="1"/>
  <c r="K943" i="12" s="1"/>
  <c r="E943" i="12"/>
  <c r="D944" i="12" s="1"/>
  <c r="G943" i="12"/>
  <c r="F944" i="12" s="1"/>
  <c r="I943" i="12"/>
  <c r="H944" i="12" s="1"/>
  <c r="C943" i="12"/>
  <c r="B944" i="12" s="1"/>
  <c r="A944" i="12"/>
  <c r="A315" i="12"/>
  <c r="B315" i="12"/>
  <c r="L300" i="12"/>
  <c r="M300" i="12" s="1"/>
  <c r="K300" i="12"/>
  <c r="J944" i="12" l="1"/>
  <c r="K944" i="12" s="1"/>
  <c r="H945" i="12"/>
  <c r="C944" i="12"/>
  <c r="B945" i="12" s="1"/>
  <c r="G944" i="12"/>
  <c r="F945" i="12" s="1"/>
  <c r="A945" i="12"/>
  <c r="E944" i="12"/>
  <c r="D945" i="12" s="1"/>
  <c r="I944" i="12"/>
  <c r="A316" i="12"/>
  <c r="B316" i="12"/>
  <c r="L301" i="12"/>
  <c r="M301" i="12" s="1"/>
  <c r="K301" i="12"/>
  <c r="J945" i="12" l="1"/>
  <c r="K945" i="12" s="1"/>
  <c r="G945" i="12"/>
  <c r="F946" i="12" s="1"/>
  <c r="E945" i="12"/>
  <c r="D946" i="12" s="1"/>
  <c r="C945" i="12"/>
  <c r="B946" i="12" s="1"/>
  <c r="I945" i="12"/>
  <c r="H946" i="12" s="1"/>
  <c r="A946" i="12"/>
  <c r="A317" i="12"/>
  <c r="B317" i="12"/>
  <c r="L302" i="12"/>
  <c r="M302" i="12" s="1"/>
  <c r="K302" i="12"/>
  <c r="J946" i="12" l="1"/>
  <c r="K946" i="12" s="1"/>
  <c r="E946" i="12"/>
  <c r="D947" i="12" s="1"/>
  <c r="A947" i="12"/>
  <c r="G946" i="12"/>
  <c r="F947" i="12" s="1"/>
  <c r="I946" i="12"/>
  <c r="H947" i="12" s="1"/>
  <c r="C946" i="12"/>
  <c r="B947" i="12" s="1"/>
  <c r="A318" i="12"/>
  <c r="B318" i="12"/>
  <c r="L303" i="12"/>
  <c r="M303" i="12" s="1"/>
  <c r="K303" i="12"/>
  <c r="J947" i="12" l="1"/>
  <c r="K947" i="12" s="1"/>
  <c r="I947" i="12"/>
  <c r="H948" i="12" s="1"/>
  <c r="E947" i="12"/>
  <c r="D948" i="12" s="1"/>
  <c r="G947" i="12"/>
  <c r="F948" i="12" s="1"/>
  <c r="C947" i="12"/>
  <c r="B948" i="12" s="1"/>
  <c r="A948" i="12"/>
  <c r="A319" i="12"/>
  <c r="B319" i="12"/>
  <c r="K304" i="12"/>
  <c r="L304" i="12"/>
  <c r="M304" i="12" s="1"/>
  <c r="J948" i="12" l="1"/>
  <c r="K948" i="12" s="1"/>
  <c r="G948" i="12"/>
  <c r="F949" i="12" s="1"/>
  <c r="E948" i="12"/>
  <c r="D949" i="12" s="1"/>
  <c r="C948" i="12"/>
  <c r="B949" i="12" s="1"/>
  <c r="A949" i="12"/>
  <c r="I948" i="12"/>
  <c r="H949" i="12" s="1"/>
  <c r="A320" i="12"/>
  <c r="B320" i="12"/>
  <c r="L305" i="12"/>
  <c r="M305" i="12" s="1"/>
  <c r="K305" i="12"/>
  <c r="J949" i="12" l="1"/>
  <c r="K949" i="12" s="1"/>
  <c r="A950" i="12"/>
  <c r="C949" i="12"/>
  <c r="B950" i="12" s="1"/>
  <c r="E949" i="12"/>
  <c r="D950" i="12" s="1"/>
  <c r="I949" i="12"/>
  <c r="H950" i="12" s="1"/>
  <c r="G949" i="12"/>
  <c r="F950" i="12" s="1"/>
  <c r="A321" i="12"/>
  <c r="B321" i="12"/>
  <c r="L306" i="12"/>
  <c r="M306" i="12" s="1"/>
  <c r="K306" i="12"/>
  <c r="J950" i="12" l="1"/>
  <c r="K950" i="12" s="1"/>
  <c r="I950" i="12"/>
  <c r="H951" i="12" s="1"/>
  <c r="E950" i="12"/>
  <c r="D951" i="12" s="1"/>
  <c r="A951" i="12"/>
  <c r="G950" i="12"/>
  <c r="F951" i="12" s="1"/>
  <c r="C950" i="12"/>
  <c r="B951" i="12" s="1"/>
  <c r="A322" i="12"/>
  <c r="B322" i="12"/>
  <c r="L307" i="12"/>
  <c r="M307" i="12" s="1"/>
  <c r="K307" i="12"/>
  <c r="J951" i="12" l="1"/>
  <c r="K951" i="12" s="1"/>
  <c r="E951" i="12"/>
  <c r="D952" i="12" s="1"/>
  <c r="C951" i="12"/>
  <c r="B952" i="12" s="1"/>
  <c r="G951" i="12"/>
  <c r="F952" i="12" s="1"/>
  <c r="A952" i="12"/>
  <c r="I951" i="12"/>
  <c r="H952" i="12" s="1"/>
  <c r="A323" i="12"/>
  <c r="B323" i="12"/>
  <c r="K308" i="12"/>
  <c r="L308" i="12"/>
  <c r="M308" i="12" s="1"/>
  <c r="J952" i="12" l="1"/>
  <c r="K952" i="12" s="1"/>
  <c r="C952" i="12"/>
  <c r="B953" i="12" s="1"/>
  <c r="E952" i="12"/>
  <c r="D953" i="12" s="1"/>
  <c r="I952" i="12"/>
  <c r="H953" i="12" s="1"/>
  <c r="A953" i="12"/>
  <c r="G952" i="12"/>
  <c r="F953" i="12" s="1"/>
  <c r="A324" i="12"/>
  <c r="B324" i="12"/>
  <c r="K309" i="12"/>
  <c r="L309" i="12"/>
  <c r="M309" i="12" s="1"/>
  <c r="J953" i="12" l="1"/>
  <c r="K953" i="12" s="1"/>
  <c r="G953" i="12"/>
  <c r="F954" i="12" s="1"/>
  <c r="C953" i="12"/>
  <c r="B954" i="12" s="1"/>
  <c r="I953" i="12"/>
  <c r="H954" i="12" s="1"/>
  <c r="E953" i="12"/>
  <c r="D954" i="12" s="1"/>
  <c r="A954" i="12"/>
  <c r="A325" i="12"/>
  <c r="B325" i="12"/>
  <c r="K310" i="12"/>
  <c r="L310" i="12"/>
  <c r="M310" i="12" s="1"/>
  <c r="J954" i="12" l="1"/>
  <c r="K954" i="12" s="1"/>
  <c r="E954" i="12"/>
  <c r="D955" i="12" s="1"/>
  <c r="A955" i="12"/>
  <c r="C954" i="12"/>
  <c r="B955" i="12" s="1"/>
  <c r="I954" i="12"/>
  <c r="H955" i="12" s="1"/>
  <c r="G954" i="12"/>
  <c r="F955" i="12" s="1"/>
  <c r="A326" i="12"/>
  <c r="B326" i="12"/>
  <c r="L311" i="12"/>
  <c r="M311" i="12" s="1"/>
  <c r="K311" i="12"/>
  <c r="J955" i="12" l="1"/>
  <c r="K955" i="12" s="1"/>
  <c r="I955" i="12"/>
  <c r="H956" i="12" s="1"/>
  <c r="C955" i="12"/>
  <c r="B956" i="12" s="1"/>
  <c r="E955" i="12"/>
  <c r="D956" i="12" s="1"/>
  <c r="A956" i="12"/>
  <c r="G955" i="12"/>
  <c r="F956" i="12" s="1"/>
  <c r="A327" i="12"/>
  <c r="B327" i="12"/>
  <c r="L312" i="12"/>
  <c r="M312" i="12" s="1"/>
  <c r="K312" i="12"/>
  <c r="J956" i="12" l="1"/>
  <c r="K956" i="12" s="1"/>
  <c r="G956" i="12"/>
  <c r="F957" i="12" s="1"/>
  <c r="C956" i="12"/>
  <c r="B957" i="12" s="1"/>
  <c r="A957" i="12"/>
  <c r="E956" i="12"/>
  <c r="D957" i="12" s="1"/>
  <c r="I956" i="12"/>
  <c r="H957" i="12" s="1"/>
  <c r="A328" i="12"/>
  <c r="B328" i="12"/>
  <c r="K313" i="12"/>
  <c r="L313" i="12"/>
  <c r="M313" i="12" s="1"/>
  <c r="J957" i="12" l="1"/>
  <c r="K957" i="12" s="1"/>
  <c r="A958" i="12"/>
  <c r="C957" i="12"/>
  <c r="B958" i="12" s="1"/>
  <c r="I957" i="12"/>
  <c r="H958" i="12" s="1"/>
  <c r="G957" i="12"/>
  <c r="F958" i="12" s="1"/>
  <c r="E957" i="12"/>
  <c r="D958" i="12" s="1"/>
  <c r="A329" i="12"/>
  <c r="B329" i="12"/>
  <c r="L314" i="12"/>
  <c r="M314" i="12" s="1"/>
  <c r="K314" i="12"/>
  <c r="J958" i="12" l="1"/>
  <c r="K958" i="12" s="1"/>
  <c r="I958" i="12"/>
  <c r="H959" i="12" s="1"/>
  <c r="C958" i="12"/>
  <c r="B959" i="12" s="1"/>
  <c r="A959" i="12"/>
  <c r="G958" i="12"/>
  <c r="F959" i="12" s="1"/>
  <c r="E958" i="12"/>
  <c r="D959" i="12" s="1"/>
  <c r="A330" i="12"/>
  <c r="B330" i="12"/>
  <c r="L315" i="12"/>
  <c r="M315" i="12" s="1"/>
  <c r="K315" i="12"/>
  <c r="J959" i="12" l="1"/>
  <c r="K959" i="12" s="1"/>
  <c r="E959" i="12"/>
  <c r="D960" i="12" s="1"/>
  <c r="A960" i="12"/>
  <c r="C959" i="12"/>
  <c r="B960" i="12" s="1"/>
  <c r="G959" i="12"/>
  <c r="F960" i="12" s="1"/>
  <c r="I959" i="12"/>
  <c r="H960" i="12" s="1"/>
  <c r="A331" i="12"/>
  <c r="B331" i="12"/>
  <c r="L316" i="12"/>
  <c r="M316" i="12" s="1"/>
  <c r="K316" i="12"/>
  <c r="J960" i="12" l="1"/>
  <c r="K960" i="12" s="1"/>
  <c r="C960" i="12"/>
  <c r="B961" i="12" s="1"/>
  <c r="A961" i="12"/>
  <c r="I960" i="12"/>
  <c r="H961" i="12" s="1"/>
  <c r="E960" i="12"/>
  <c r="D961" i="12" s="1"/>
  <c r="G960" i="12"/>
  <c r="F961" i="12" s="1"/>
  <c r="A332" i="12"/>
  <c r="B332" i="12"/>
  <c r="L317" i="12"/>
  <c r="M317" i="12" s="1"/>
  <c r="K317" i="12"/>
  <c r="J961" i="12" l="1"/>
  <c r="K961" i="12" s="1"/>
  <c r="G961" i="12"/>
  <c r="F962" i="12" s="1"/>
  <c r="A962" i="12"/>
  <c r="I961" i="12"/>
  <c r="H962" i="12" s="1"/>
  <c r="E961" i="12"/>
  <c r="D962" i="12" s="1"/>
  <c r="C961" i="12"/>
  <c r="B962" i="12" s="1"/>
  <c r="A333" i="12"/>
  <c r="B333" i="12"/>
  <c r="L318" i="12"/>
  <c r="M318" i="12" s="1"/>
  <c r="K318" i="12"/>
  <c r="J962" i="12" l="1"/>
  <c r="K962" i="12" s="1"/>
  <c r="E962" i="12"/>
  <c r="D963" i="12" s="1"/>
  <c r="A963" i="12"/>
  <c r="G962" i="12"/>
  <c r="F963" i="12" s="1"/>
  <c r="C962" i="12"/>
  <c r="B963" i="12" s="1"/>
  <c r="I962" i="12"/>
  <c r="H963" i="12" s="1"/>
  <c r="A334" i="12"/>
  <c r="B334" i="12"/>
  <c r="K319" i="12"/>
  <c r="L319" i="12"/>
  <c r="M319" i="12" s="1"/>
  <c r="J963" i="12" l="1"/>
  <c r="K963" i="12" s="1"/>
  <c r="I963" i="12"/>
  <c r="H964" i="12" s="1"/>
  <c r="A964" i="12"/>
  <c r="C963" i="12"/>
  <c r="B964" i="12" s="1"/>
  <c r="G963" i="12"/>
  <c r="F964" i="12" s="1"/>
  <c r="E963" i="12"/>
  <c r="D964" i="12" s="1"/>
  <c r="A335" i="12"/>
  <c r="B335" i="12"/>
  <c r="K320" i="12"/>
  <c r="L320" i="12"/>
  <c r="M320" i="12" s="1"/>
  <c r="J964" i="12" l="1"/>
  <c r="K964" i="12" s="1"/>
  <c r="G964" i="12"/>
  <c r="F965" i="12" s="1"/>
  <c r="A965" i="12"/>
  <c r="I964" i="12"/>
  <c r="H965" i="12" s="1"/>
  <c r="E964" i="12"/>
  <c r="D965" i="12" s="1"/>
  <c r="C964" i="12"/>
  <c r="B965" i="12" s="1"/>
  <c r="A336" i="12"/>
  <c r="B336" i="12"/>
  <c r="L321" i="12"/>
  <c r="M321" i="12" s="1"/>
  <c r="K321" i="12"/>
  <c r="J965" i="12" l="1"/>
  <c r="K965" i="12" s="1"/>
  <c r="A966" i="12"/>
  <c r="C965" i="12"/>
  <c r="B966" i="12" s="1"/>
  <c r="I965" i="12"/>
  <c r="H966" i="12" s="1"/>
  <c r="G965" i="12"/>
  <c r="F966" i="12" s="1"/>
  <c r="E965" i="12"/>
  <c r="D966" i="12" s="1"/>
  <c r="A337" i="12"/>
  <c r="B337" i="12"/>
  <c r="L322" i="12"/>
  <c r="M322" i="12" s="1"/>
  <c r="K322" i="12"/>
  <c r="J966" i="12" l="1"/>
  <c r="K966" i="12" s="1"/>
  <c r="I966" i="12"/>
  <c r="H967" i="12" s="1"/>
  <c r="A967" i="12"/>
  <c r="E966" i="12"/>
  <c r="D967" i="12" s="1"/>
  <c r="C966" i="12"/>
  <c r="B967" i="12" s="1"/>
  <c r="G966" i="12"/>
  <c r="F967" i="12" s="1"/>
  <c r="A338" i="12"/>
  <c r="B338" i="12"/>
  <c r="L323" i="12"/>
  <c r="M323" i="12" s="1"/>
  <c r="K323" i="12"/>
  <c r="J967" i="12" l="1"/>
  <c r="K967" i="12" s="1"/>
  <c r="E967" i="12"/>
  <c r="D968" i="12" s="1"/>
  <c r="I967" i="12"/>
  <c r="H968" i="12" s="1"/>
  <c r="A968" i="12"/>
  <c r="G967" i="12"/>
  <c r="F968" i="12" s="1"/>
  <c r="C967" i="12"/>
  <c r="B968" i="12" s="1"/>
  <c r="A339" i="12"/>
  <c r="B339" i="12"/>
  <c r="K324" i="12"/>
  <c r="L324" i="12"/>
  <c r="M324" i="12" s="1"/>
  <c r="J968" i="12" l="1"/>
  <c r="K968" i="12" s="1"/>
  <c r="C968" i="12"/>
  <c r="B969" i="12" s="1"/>
  <c r="I968" i="12"/>
  <c r="H969" i="12" s="1"/>
  <c r="G968" i="12"/>
  <c r="F969" i="12" s="1"/>
  <c r="A969" i="12"/>
  <c r="E968" i="12"/>
  <c r="D969" i="12" s="1"/>
  <c r="A340" i="12"/>
  <c r="B340" i="12"/>
  <c r="K325" i="12"/>
  <c r="L325" i="12"/>
  <c r="M325" i="12" s="1"/>
  <c r="J969" i="12" l="1"/>
  <c r="K969" i="12" s="1"/>
  <c r="G969" i="12"/>
  <c r="F970" i="12" s="1"/>
  <c r="I969" i="12"/>
  <c r="H970" i="12" s="1"/>
  <c r="E969" i="12"/>
  <c r="D970" i="12" s="1"/>
  <c r="C969" i="12"/>
  <c r="B970" i="12" s="1"/>
  <c r="A970" i="12"/>
  <c r="A341" i="12"/>
  <c r="B341" i="12"/>
  <c r="L326" i="12"/>
  <c r="M326" i="12" s="1"/>
  <c r="K326" i="12"/>
  <c r="J970" i="12" l="1"/>
  <c r="K970" i="12" s="1"/>
  <c r="E970" i="12"/>
  <c r="D971" i="12" s="1"/>
  <c r="A971" i="12"/>
  <c r="I970" i="12"/>
  <c r="H971" i="12" s="1"/>
  <c r="C970" i="12"/>
  <c r="B971" i="12" s="1"/>
  <c r="G970" i="12"/>
  <c r="F971" i="12" s="1"/>
  <c r="A342" i="12"/>
  <c r="B342" i="12"/>
  <c r="L327" i="12"/>
  <c r="M327" i="12" s="1"/>
  <c r="K327" i="12"/>
  <c r="J971" i="12" l="1"/>
  <c r="K971" i="12" s="1"/>
  <c r="I971" i="12"/>
  <c r="H972" i="12" s="1"/>
  <c r="G971" i="12"/>
  <c r="F972" i="12" s="1"/>
  <c r="A972" i="12"/>
  <c r="E971" i="12"/>
  <c r="D972" i="12" s="1"/>
  <c r="C971" i="12"/>
  <c r="B972" i="12" s="1"/>
  <c r="A343" i="12"/>
  <c r="B343" i="12"/>
  <c r="L328" i="12"/>
  <c r="M328" i="12" s="1"/>
  <c r="K328" i="12"/>
  <c r="J972" i="12" l="1"/>
  <c r="K972" i="12" s="1"/>
  <c r="G972" i="12"/>
  <c r="F973" i="12" s="1"/>
  <c r="I972" i="12"/>
  <c r="H973" i="12" s="1"/>
  <c r="A973" i="12"/>
  <c r="C972" i="12"/>
  <c r="B973" i="12" s="1"/>
  <c r="E972" i="12"/>
  <c r="D973" i="12" s="1"/>
  <c r="A344" i="12"/>
  <c r="B344" i="12"/>
  <c r="K329" i="12"/>
  <c r="L329" i="12"/>
  <c r="M329" i="12" s="1"/>
  <c r="J973" i="12" l="1"/>
  <c r="K973" i="12" s="1"/>
  <c r="A974" i="12"/>
  <c r="C973" i="12"/>
  <c r="B974" i="12" s="1"/>
  <c r="G973" i="12"/>
  <c r="F974" i="12" s="1"/>
  <c r="E973" i="12"/>
  <c r="D974" i="12" s="1"/>
  <c r="I973" i="12"/>
  <c r="H974" i="12" s="1"/>
  <c r="A345" i="12"/>
  <c r="B345" i="12"/>
  <c r="K330" i="12"/>
  <c r="L330" i="12"/>
  <c r="M330" i="12" s="1"/>
  <c r="J974" i="12" l="1"/>
  <c r="K974" i="12" s="1"/>
  <c r="I974" i="12"/>
  <c r="H975" i="12" s="1"/>
  <c r="G974" i="12"/>
  <c r="F975" i="12" s="1"/>
  <c r="C974" i="12"/>
  <c r="B975" i="12" s="1"/>
  <c r="A975" i="12"/>
  <c r="E974" i="12"/>
  <c r="D975" i="12" s="1"/>
  <c r="A346" i="12"/>
  <c r="B346" i="12"/>
  <c r="K331" i="12"/>
  <c r="L331" i="12"/>
  <c r="M331" i="12" s="1"/>
  <c r="J975" i="12" l="1"/>
  <c r="K975" i="12" s="1"/>
  <c r="E975" i="12"/>
  <c r="D976" i="12" s="1"/>
  <c r="G975" i="12"/>
  <c r="F976" i="12" s="1"/>
  <c r="I975" i="12"/>
  <c r="H976" i="12" s="1"/>
  <c r="A976" i="12"/>
  <c r="C975" i="12"/>
  <c r="B976" i="12" s="1"/>
  <c r="A347" i="12"/>
  <c r="B347" i="12"/>
  <c r="L332" i="12"/>
  <c r="M332" i="12" s="1"/>
  <c r="K332" i="12"/>
  <c r="J976" i="12" l="1"/>
  <c r="K976" i="12" s="1"/>
  <c r="C976" i="12"/>
  <c r="B977" i="12" s="1"/>
  <c r="G976" i="12"/>
  <c r="F977" i="12" s="1"/>
  <c r="A977" i="12"/>
  <c r="I976" i="12"/>
  <c r="H977" i="12" s="1"/>
  <c r="E976" i="12"/>
  <c r="D977" i="12" s="1"/>
  <c r="A348" i="12"/>
  <c r="B348" i="12"/>
  <c r="L333" i="12"/>
  <c r="M333" i="12" s="1"/>
  <c r="K333" i="12"/>
  <c r="J977" i="12" l="1"/>
  <c r="K977" i="12" s="1"/>
  <c r="G977" i="12"/>
  <c r="F978" i="12" s="1"/>
  <c r="E977" i="12"/>
  <c r="D978" i="12" s="1"/>
  <c r="C977" i="12"/>
  <c r="B978" i="12" s="1"/>
  <c r="A978" i="12"/>
  <c r="I977" i="12"/>
  <c r="H978" i="12" s="1"/>
  <c r="A349" i="12"/>
  <c r="B349" i="12"/>
  <c r="K334" i="12"/>
  <c r="L334" i="12"/>
  <c r="M334" i="12" s="1"/>
  <c r="J978" i="12" l="1"/>
  <c r="K978" i="12" s="1"/>
  <c r="E978" i="12"/>
  <c r="D979" i="12" s="1"/>
  <c r="A979" i="12"/>
  <c r="G978" i="12"/>
  <c r="F979" i="12" s="1"/>
  <c r="C978" i="12"/>
  <c r="B979" i="12" s="1"/>
  <c r="I978" i="12"/>
  <c r="H979" i="12" s="1"/>
  <c r="A350" i="12"/>
  <c r="B350" i="12"/>
  <c r="L335" i="12"/>
  <c r="M335" i="12" s="1"/>
  <c r="K335" i="12"/>
  <c r="J979" i="12" l="1"/>
  <c r="K979" i="12" s="1"/>
  <c r="I979" i="12"/>
  <c r="H980" i="12" s="1"/>
  <c r="E979" i="12"/>
  <c r="D980" i="12" s="1"/>
  <c r="G979" i="12"/>
  <c r="F980" i="12" s="1"/>
  <c r="A980" i="12"/>
  <c r="C979" i="12"/>
  <c r="B980" i="12" s="1"/>
  <c r="A351" i="12"/>
  <c r="B351" i="12"/>
  <c r="K336" i="12"/>
  <c r="L336" i="12"/>
  <c r="M336" i="12" s="1"/>
  <c r="J980" i="12" l="1"/>
  <c r="K980" i="12" s="1"/>
  <c r="G980" i="12"/>
  <c r="F981" i="12" s="1"/>
  <c r="E980" i="12"/>
  <c r="D981" i="12" s="1"/>
  <c r="A981" i="12"/>
  <c r="I980" i="12"/>
  <c r="H981" i="12" s="1"/>
  <c r="C980" i="12"/>
  <c r="B981" i="12" s="1"/>
  <c r="A352" i="12"/>
  <c r="B352" i="12"/>
  <c r="L337" i="12"/>
  <c r="M337" i="12" s="1"/>
  <c r="K337" i="12"/>
  <c r="J981" i="12" l="1"/>
  <c r="K981" i="12" s="1"/>
  <c r="A982" i="12"/>
  <c r="C981" i="12"/>
  <c r="B982" i="12" s="1"/>
  <c r="E981" i="12"/>
  <c r="D982" i="12" s="1"/>
  <c r="I981" i="12"/>
  <c r="H982" i="12" s="1"/>
  <c r="G981" i="12"/>
  <c r="F982" i="12" s="1"/>
  <c r="A353" i="12"/>
  <c r="B353" i="12"/>
  <c r="L338" i="12"/>
  <c r="M338" i="12" s="1"/>
  <c r="K338" i="12"/>
  <c r="J982" i="12" l="1"/>
  <c r="K982" i="12" s="1"/>
  <c r="I982" i="12"/>
  <c r="H983" i="12" s="1"/>
  <c r="E982" i="12"/>
  <c r="D983" i="12" s="1"/>
  <c r="G982" i="12"/>
  <c r="F983" i="12" s="1"/>
  <c r="C982" i="12"/>
  <c r="B983" i="12" s="1"/>
  <c r="A983" i="12"/>
  <c r="A354" i="12"/>
  <c r="B354" i="12"/>
  <c r="L339" i="12"/>
  <c r="M339" i="12" s="1"/>
  <c r="K339" i="12"/>
  <c r="B984" i="12" l="1"/>
  <c r="J983" i="12"/>
  <c r="K983" i="12" s="1"/>
  <c r="E983" i="12"/>
  <c r="D984" i="12" s="1"/>
  <c r="C983" i="12"/>
  <c r="I983" i="12"/>
  <c r="H984" i="12" s="1"/>
  <c r="G983" i="12"/>
  <c r="F984" i="12" s="1"/>
  <c r="A984" i="12"/>
  <c r="A355" i="12"/>
  <c r="B355" i="12"/>
  <c r="L340" i="12"/>
  <c r="M340" i="12" s="1"/>
  <c r="K340" i="12"/>
  <c r="C984" i="12" l="1"/>
  <c r="B985" i="12" s="1"/>
  <c r="E984" i="12"/>
  <c r="D985" i="12" s="1"/>
  <c r="A985" i="12"/>
  <c r="G984" i="12"/>
  <c r="F985" i="12" s="1"/>
  <c r="I984" i="12"/>
  <c r="H985" i="12" s="1"/>
  <c r="J984" i="12"/>
  <c r="K984" i="12" s="1"/>
  <c r="A356" i="12"/>
  <c r="B356" i="12"/>
  <c r="K341" i="12"/>
  <c r="L341" i="12"/>
  <c r="M341" i="12" s="1"/>
  <c r="D986" i="12" l="1"/>
  <c r="J985" i="12"/>
  <c r="K985" i="12" s="1"/>
  <c r="G985" i="12"/>
  <c r="F986" i="12" s="1"/>
  <c r="C985" i="12"/>
  <c r="B986" i="12" s="1"/>
  <c r="I985" i="12"/>
  <c r="H986" i="12" s="1"/>
  <c r="E985" i="12"/>
  <c r="A986" i="12"/>
  <c r="A357" i="12"/>
  <c r="B357" i="12"/>
  <c r="L342" i="12"/>
  <c r="M342" i="12" s="1"/>
  <c r="K342" i="12"/>
  <c r="H987" i="12" l="1"/>
  <c r="J986" i="12"/>
  <c r="K986" i="12" s="1"/>
  <c r="E986" i="12"/>
  <c r="D987" i="12" s="1"/>
  <c r="A987" i="12"/>
  <c r="C986" i="12"/>
  <c r="B987" i="12" s="1"/>
  <c r="G986" i="12"/>
  <c r="F987" i="12" s="1"/>
  <c r="I986" i="12"/>
  <c r="A358" i="12"/>
  <c r="B358" i="12"/>
  <c r="L343" i="12"/>
  <c r="M343" i="12" s="1"/>
  <c r="K343" i="12"/>
  <c r="J987" i="12" l="1"/>
  <c r="K987" i="12" s="1"/>
  <c r="I987" i="12"/>
  <c r="H988" i="12" s="1"/>
  <c r="C987" i="12"/>
  <c r="B988" i="12" s="1"/>
  <c r="G987" i="12"/>
  <c r="F988" i="12" s="1"/>
  <c r="E987" i="12"/>
  <c r="D988" i="12" s="1"/>
  <c r="A988" i="12"/>
  <c r="A359" i="12"/>
  <c r="B359" i="12"/>
  <c r="K344" i="12"/>
  <c r="L344" i="12"/>
  <c r="M344" i="12" s="1"/>
  <c r="J988" i="12" l="1"/>
  <c r="K988" i="12" s="1"/>
  <c r="G988" i="12"/>
  <c r="F989" i="12" s="1"/>
  <c r="C988" i="12"/>
  <c r="B989" i="12" s="1"/>
  <c r="A989" i="12"/>
  <c r="E988" i="12"/>
  <c r="D989" i="12" s="1"/>
  <c r="I988" i="12"/>
  <c r="H989" i="12" s="1"/>
  <c r="A360" i="12"/>
  <c r="B360" i="12"/>
  <c r="L345" i="12"/>
  <c r="M345" i="12" s="1"/>
  <c r="K345" i="12"/>
  <c r="J989" i="12" l="1"/>
  <c r="K989" i="12" s="1"/>
  <c r="A990" i="12"/>
  <c r="C989" i="12"/>
  <c r="B990" i="12" s="1"/>
  <c r="I989" i="12"/>
  <c r="H990" i="12" s="1"/>
  <c r="G989" i="12"/>
  <c r="F990" i="12" s="1"/>
  <c r="E989" i="12"/>
  <c r="D990" i="12" s="1"/>
  <c r="A361" i="12"/>
  <c r="B361" i="12"/>
  <c r="K346" i="12"/>
  <c r="L346" i="12"/>
  <c r="M346" i="12" s="1"/>
  <c r="J990" i="12" l="1"/>
  <c r="K990" i="12" s="1"/>
  <c r="I990" i="12"/>
  <c r="H991" i="12" s="1"/>
  <c r="C990" i="12"/>
  <c r="B991" i="12" s="1"/>
  <c r="A991" i="12"/>
  <c r="G990" i="12"/>
  <c r="F991" i="12" s="1"/>
  <c r="E990" i="12"/>
  <c r="D991" i="12" s="1"/>
  <c r="A362" i="12"/>
  <c r="B362" i="12"/>
  <c r="L347" i="12"/>
  <c r="M347" i="12" s="1"/>
  <c r="K347" i="12"/>
  <c r="J991" i="12" l="1"/>
  <c r="K991" i="12" s="1"/>
  <c r="E991" i="12"/>
  <c r="D992" i="12" s="1"/>
  <c r="A992" i="12"/>
  <c r="G991" i="12"/>
  <c r="F992" i="12" s="1"/>
  <c r="C991" i="12"/>
  <c r="B992" i="12" s="1"/>
  <c r="I991" i="12"/>
  <c r="H992" i="12" s="1"/>
  <c r="A363" i="12"/>
  <c r="B363" i="12"/>
  <c r="L348" i="12"/>
  <c r="M348" i="12" s="1"/>
  <c r="K348" i="12"/>
  <c r="J992" i="12" l="1"/>
  <c r="K992" i="12" s="1"/>
  <c r="C992" i="12"/>
  <c r="B993" i="12" s="1"/>
  <c r="A993" i="12"/>
  <c r="E992" i="12"/>
  <c r="D993" i="12" s="1"/>
  <c r="I992" i="12"/>
  <c r="H993" i="12" s="1"/>
  <c r="G992" i="12"/>
  <c r="F993" i="12" s="1"/>
  <c r="A364" i="12"/>
  <c r="B364" i="12"/>
  <c r="L349" i="12"/>
  <c r="M349" i="12" s="1"/>
  <c r="K349" i="12"/>
  <c r="J993" i="12" l="1"/>
  <c r="K993" i="12" s="1"/>
  <c r="G993" i="12"/>
  <c r="F994" i="12" s="1"/>
  <c r="A994" i="12"/>
  <c r="I993" i="12"/>
  <c r="H994" i="12" s="1"/>
  <c r="C993" i="12"/>
  <c r="B994" i="12" s="1"/>
  <c r="E993" i="12"/>
  <c r="D994" i="12" s="1"/>
  <c r="A365" i="12"/>
  <c r="B365" i="12"/>
  <c r="L350" i="12"/>
  <c r="M350" i="12" s="1"/>
  <c r="K350" i="12"/>
  <c r="J994" i="12" l="1"/>
  <c r="K994" i="12" s="1"/>
  <c r="E994" i="12"/>
  <c r="D995" i="12" s="1"/>
  <c r="A995" i="12"/>
  <c r="C994" i="12"/>
  <c r="B995" i="12" s="1"/>
  <c r="I994" i="12"/>
  <c r="H995" i="12" s="1"/>
  <c r="G994" i="12"/>
  <c r="F995" i="12" s="1"/>
  <c r="A366" i="12"/>
  <c r="B366" i="12"/>
  <c r="L351" i="12"/>
  <c r="M351" i="12" s="1"/>
  <c r="K351" i="12"/>
  <c r="J995" i="12" l="1"/>
  <c r="K995" i="12" s="1"/>
  <c r="I995" i="12"/>
  <c r="H996" i="12" s="1"/>
  <c r="A996" i="12"/>
  <c r="E995" i="12"/>
  <c r="D996" i="12" s="1"/>
  <c r="C995" i="12"/>
  <c r="B996" i="12" s="1"/>
  <c r="G995" i="12"/>
  <c r="F996" i="12" s="1"/>
  <c r="A367" i="12"/>
  <c r="B367" i="12"/>
  <c r="K352" i="12"/>
  <c r="L352" i="12"/>
  <c r="M352" i="12" s="1"/>
  <c r="J996" i="12" l="1"/>
  <c r="K996" i="12" s="1"/>
  <c r="G996" i="12"/>
  <c r="F997" i="12" s="1"/>
  <c r="I996" i="12"/>
  <c r="H997" i="12" s="1"/>
  <c r="C996" i="12"/>
  <c r="B997" i="12" s="1"/>
  <c r="A997" i="12"/>
  <c r="E996" i="12"/>
  <c r="D997" i="12" s="1"/>
  <c r="A368" i="12"/>
  <c r="B368" i="12"/>
  <c r="L353" i="12"/>
  <c r="M353" i="12" s="1"/>
  <c r="K353" i="12"/>
  <c r="J997" i="12" l="1"/>
  <c r="K997" i="12" s="1"/>
  <c r="A998" i="12"/>
  <c r="C997" i="12"/>
  <c r="B998" i="12" s="1"/>
  <c r="I997" i="12"/>
  <c r="H998" i="12" s="1"/>
  <c r="G997" i="12"/>
  <c r="F998" i="12" s="1"/>
  <c r="E997" i="12"/>
  <c r="D998" i="12" s="1"/>
  <c r="A369" i="12"/>
  <c r="B369" i="12"/>
  <c r="L354" i="12"/>
  <c r="M354" i="12" s="1"/>
  <c r="K354" i="12"/>
  <c r="J998" i="12" l="1"/>
  <c r="K998" i="12" s="1"/>
  <c r="I998" i="12"/>
  <c r="H999" i="12" s="1"/>
  <c r="C998" i="12"/>
  <c r="B999" i="12" s="1"/>
  <c r="A999" i="12"/>
  <c r="G998" i="12"/>
  <c r="F999" i="12" s="1"/>
  <c r="E998" i="12"/>
  <c r="D999" i="12" s="1"/>
  <c r="A370" i="12"/>
  <c r="B370" i="12"/>
  <c r="L355" i="12"/>
  <c r="M355" i="12" s="1"/>
  <c r="K355" i="12"/>
  <c r="J999" i="12" l="1"/>
  <c r="K999" i="12" s="1"/>
  <c r="E999" i="12"/>
  <c r="D1000" i="12" s="1"/>
  <c r="I999" i="12"/>
  <c r="H1000" i="12" s="1"/>
  <c r="C999" i="12"/>
  <c r="B1000" i="12" s="1"/>
  <c r="A1000" i="12"/>
  <c r="G999" i="12"/>
  <c r="F1000" i="12" s="1"/>
  <c r="A371" i="12"/>
  <c r="B371" i="12"/>
  <c r="L356" i="12"/>
  <c r="M356" i="12" s="1"/>
  <c r="K356" i="12"/>
  <c r="J1000" i="12" l="1"/>
  <c r="K1000" i="12" s="1"/>
  <c r="C1000" i="12"/>
  <c r="I1000" i="12"/>
  <c r="G1000" i="12"/>
  <c r="E1000" i="12"/>
  <c r="A372" i="12"/>
  <c r="B372" i="12"/>
  <c r="K357" i="12"/>
  <c r="L357" i="12"/>
  <c r="M357" i="12" s="1"/>
  <c r="A373" i="12" l="1"/>
  <c r="B373" i="12"/>
  <c r="L358" i="12"/>
  <c r="M358" i="12" s="1"/>
  <c r="K358" i="12"/>
  <c r="A374" i="12" l="1"/>
  <c r="B374" i="12"/>
  <c r="K359" i="12"/>
  <c r="L359" i="12"/>
  <c r="M359" i="12" s="1"/>
  <c r="A375" i="12" l="1"/>
  <c r="B375" i="12"/>
  <c r="K360" i="12"/>
  <c r="L360" i="12"/>
  <c r="M360" i="12" s="1"/>
  <c r="A376" i="12" l="1"/>
  <c r="B376" i="12"/>
  <c r="K361" i="12"/>
  <c r="L361" i="12"/>
  <c r="M361" i="12" s="1"/>
  <c r="A377" i="12" l="1"/>
  <c r="B377" i="12"/>
  <c r="K362" i="12"/>
  <c r="L362" i="12"/>
  <c r="M362" i="12" s="1"/>
  <c r="A378" i="12" l="1"/>
  <c r="B378" i="12"/>
  <c r="K363" i="12"/>
  <c r="L363" i="12"/>
  <c r="M363" i="12" s="1"/>
  <c r="A379" i="12" l="1"/>
  <c r="B379" i="12"/>
  <c r="K364" i="12"/>
  <c r="L364" i="12"/>
  <c r="M364" i="12" s="1"/>
  <c r="A380" i="12" l="1"/>
  <c r="B380" i="12"/>
  <c r="K365" i="12"/>
  <c r="L365" i="12"/>
  <c r="M365" i="12" s="1"/>
  <c r="A381" i="12" l="1"/>
  <c r="B381" i="12"/>
  <c r="L366" i="12"/>
  <c r="M366" i="12" s="1"/>
  <c r="K366" i="12"/>
  <c r="A382" i="12" l="1"/>
  <c r="B382" i="12"/>
  <c r="L367" i="12"/>
  <c r="M367" i="12" s="1"/>
  <c r="K367" i="12"/>
  <c r="A383" i="12" l="1"/>
  <c r="B383" i="12"/>
  <c r="L368" i="12"/>
  <c r="M368" i="12" s="1"/>
  <c r="K368" i="12"/>
  <c r="A384" i="12" l="1"/>
  <c r="B384" i="12"/>
  <c r="L369" i="12"/>
  <c r="M369" i="12" s="1"/>
  <c r="K369" i="12"/>
  <c r="A385" i="12" l="1"/>
  <c r="B385" i="12"/>
  <c r="L370" i="12"/>
  <c r="M370" i="12" s="1"/>
  <c r="K370" i="12"/>
  <c r="A386" i="12" l="1"/>
  <c r="B386" i="12"/>
  <c r="L371" i="12"/>
  <c r="M371" i="12" s="1"/>
  <c r="K371" i="12"/>
  <c r="A387" i="12" l="1"/>
  <c r="B387" i="12"/>
  <c r="L372" i="12"/>
  <c r="M372" i="12" s="1"/>
  <c r="K372" i="12"/>
  <c r="A388" i="12" l="1"/>
  <c r="B388" i="12"/>
  <c r="L373" i="12"/>
  <c r="M373" i="12" s="1"/>
  <c r="K373" i="12"/>
  <c r="A389" i="12" l="1"/>
  <c r="B389" i="12"/>
  <c r="K374" i="12"/>
  <c r="L374" i="12"/>
  <c r="M374" i="12" s="1"/>
  <c r="A390" i="12" l="1"/>
  <c r="B390" i="12"/>
  <c r="K375" i="12"/>
  <c r="L375" i="12"/>
  <c r="M375" i="12" s="1"/>
  <c r="A391" i="12" l="1"/>
  <c r="B391" i="12"/>
  <c r="L376" i="12"/>
  <c r="M376" i="12" s="1"/>
  <c r="K376" i="12"/>
  <c r="A392" i="12" l="1"/>
  <c r="B392" i="12"/>
  <c r="L377" i="12"/>
  <c r="M377" i="12" s="1"/>
  <c r="K377" i="12"/>
  <c r="A393" i="12" l="1"/>
  <c r="B393" i="12"/>
  <c r="L378" i="12"/>
  <c r="M378" i="12" s="1"/>
  <c r="K378" i="12"/>
  <c r="A394" i="12" l="1"/>
  <c r="B394" i="12"/>
  <c r="K379" i="12"/>
  <c r="L379" i="12"/>
  <c r="M379" i="12" s="1"/>
  <c r="A395" i="12" l="1"/>
  <c r="B395" i="12"/>
  <c r="K380" i="12"/>
  <c r="L380" i="12"/>
  <c r="M380" i="12" s="1"/>
  <c r="A396" i="12" l="1"/>
  <c r="B396" i="12"/>
  <c r="L381" i="12"/>
  <c r="M381" i="12" s="1"/>
  <c r="K381" i="12"/>
  <c r="A397" i="12" l="1"/>
  <c r="B397" i="12"/>
  <c r="L382" i="12"/>
  <c r="M382" i="12" s="1"/>
  <c r="K382" i="12"/>
  <c r="A398" i="12" l="1"/>
  <c r="B398" i="12"/>
  <c r="K383" i="12"/>
  <c r="L383" i="12"/>
  <c r="M383" i="12" s="1"/>
  <c r="A399" i="12" l="1"/>
  <c r="B399" i="12"/>
  <c r="L384" i="12"/>
  <c r="M384" i="12" s="1"/>
  <c r="K384" i="12"/>
  <c r="A400" i="12" l="1"/>
  <c r="B400" i="12"/>
  <c r="L385" i="12"/>
  <c r="M385" i="12" s="1"/>
  <c r="K385" i="12"/>
  <c r="A401" i="12" l="1"/>
  <c r="B401" i="12"/>
  <c r="L386" i="12"/>
  <c r="M386" i="12" s="1"/>
  <c r="K386" i="12"/>
  <c r="A402" i="12" l="1"/>
  <c r="B402" i="12"/>
  <c r="K387" i="12"/>
  <c r="L387" i="12"/>
  <c r="M387" i="12" s="1"/>
  <c r="A403" i="12" l="1"/>
  <c r="B403" i="12"/>
  <c r="L388" i="12"/>
  <c r="M388" i="12" s="1"/>
  <c r="K388" i="12"/>
  <c r="A404" i="12" l="1"/>
  <c r="B404" i="12"/>
  <c r="L389" i="12"/>
  <c r="M389" i="12" s="1"/>
  <c r="K389" i="12"/>
  <c r="A405" i="12" l="1"/>
  <c r="B405" i="12"/>
  <c r="K390" i="12"/>
  <c r="L390" i="12"/>
  <c r="M390" i="12" s="1"/>
  <c r="A406" i="12" l="1"/>
  <c r="B406" i="12"/>
  <c r="L391" i="12"/>
  <c r="M391" i="12" s="1"/>
  <c r="K391" i="12"/>
  <c r="A407" i="12" l="1"/>
  <c r="B407" i="12"/>
  <c r="L392" i="12"/>
  <c r="M392" i="12" s="1"/>
  <c r="K392" i="12"/>
  <c r="A408" i="12" l="1"/>
  <c r="B408" i="12"/>
  <c r="K393" i="12"/>
  <c r="L393" i="12"/>
  <c r="M393" i="12" s="1"/>
  <c r="A409" i="12" l="1"/>
  <c r="B409" i="12"/>
  <c r="L394" i="12"/>
  <c r="M394" i="12" s="1"/>
  <c r="K394" i="12"/>
  <c r="A410" i="12" l="1"/>
  <c r="B410" i="12"/>
  <c r="L395" i="12"/>
  <c r="M395" i="12" s="1"/>
  <c r="K395" i="12"/>
  <c r="A411" i="12" l="1"/>
  <c r="B411" i="12"/>
  <c r="L396" i="12"/>
  <c r="M396" i="12" s="1"/>
  <c r="K396" i="12"/>
  <c r="A412" i="12" l="1"/>
  <c r="B412" i="12"/>
  <c r="L397" i="12"/>
  <c r="M397" i="12" s="1"/>
  <c r="K397" i="12"/>
  <c r="A413" i="12" l="1"/>
  <c r="B413" i="12"/>
  <c r="L398" i="12"/>
  <c r="M398" i="12" s="1"/>
  <c r="K398" i="12"/>
  <c r="A414" i="12" l="1"/>
  <c r="B414" i="12"/>
  <c r="L399" i="12"/>
  <c r="M399" i="12" s="1"/>
  <c r="K399" i="12"/>
  <c r="A415" i="12" l="1"/>
  <c r="B415" i="12"/>
  <c r="L400" i="12"/>
  <c r="M400" i="12" s="1"/>
  <c r="K400" i="12"/>
  <c r="A416" i="12" l="1"/>
  <c r="B416" i="12"/>
  <c r="L401" i="12"/>
  <c r="M401" i="12" s="1"/>
  <c r="K401" i="12"/>
  <c r="A417" i="12" l="1"/>
  <c r="B417" i="12"/>
  <c r="K402" i="12"/>
  <c r="L402" i="12"/>
  <c r="M402" i="12" s="1"/>
  <c r="A418" i="12" l="1"/>
  <c r="B418" i="12"/>
  <c r="L403" i="12"/>
  <c r="M403" i="12" s="1"/>
  <c r="K403" i="12"/>
  <c r="A419" i="12" l="1"/>
  <c r="B419" i="12"/>
  <c r="L404" i="12"/>
  <c r="M404" i="12" s="1"/>
  <c r="K404" i="12"/>
  <c r="A420" i="12" l="1"/>
  <c r="B420" i="12"/>
  <c r="L405" i="12"/>
  <c r="M405" i="12" s="1"/>
  <c r="K405" i="12"/>
  <c r="A421" i="12" l="1"/>
  <c r="B421" i="12"/>
  <c r="K406" i="12"/>
  <c r="L406" i="12"/>
  <c r="M406" i="12" s="1"/>
  <c r="A422" i="12" l="1"/>
  <c r="B422" i="12"/>
  <c r="K407" i="12"/>
  <c r="L407" i="12"/>
  <c r="M407" i="12" s="1"/>
  <c r="A423" i="12" l="1"/>
  <c r="B423" i="12"/>
  <c r="L408" i="12"/>
  <c r="M408" i="12" s="1"/>
  <c r="K408" i="12"/>
  <c r="A424" i="12" l="1"/>
  <c r="B424" i="12"/>
  <c r="K409" i="12"/>
  <c r="L409" i="12"/>
  <c r="M409" i="12" s="1"/>
  <c r="A425" i="12" l="1"/>
  <c r="B425" i="12"/>
  <c r="L410" i="12"/>
  <c r="M410" i="12" s="1"/>
  <c r="K410" i="12"/>
  <c r="A426" i="12" l="1"/>
  <c r="B426" i="12"/>
  <c r="K411" i="12"/>
  <c r="L411" i="12"/>
  <c r="M411" i="12" s="1"/>
  <c r="A427" i="12" l="1"/>
  <c r="B427" i="12"/>
  <c r="L412" i="12"/>
  <c r="M412" i="12" s="1"/>
  <c r="K412" i="12"/>
  <c r="A428" i="12" l="1"/>
  <c r="B428" i="12"/>
  <c r="L413" i="12"/>
  <c r="M413" i="12" s="1"/>
  <c r="K413" i="12"/>
  <c r="A429" i="12" l="1"/>
  <c r="B429" i="12"/>
  <c r="K414" i="12"/>
  <c r="L414" i="12"/>
  <c r="M414" i="12" s="1"/>
  <c r="A430" i="12" l="1"/>
  <c r="B430" i="12"/>
  <c r="L415" i="12"/>
  <c r="M415" i="12" s="1"/>
  <c r="K415" i="12"/>
  <c r="A431" i="12" l="1"/>
  <c r="B431" i="12"/>
  <c r="L416" i="12"/>
  <c r="M416" i="12" s="1"/>
  <c r="K416" i="12"/>
  <c r="A432" i="12" l="1"/>
  <c r="B432" i="12"/>
  <c r="K417" i="12"/>
  <c r="L417" i="12"/>
  <c r="M417" i="12" s="1"/>
  <c r="A433" i="12" l="1"/>
  <c r="B433" i="12"/>
  <c r="K418" i="12"/>
  <c r="L418" i="12"/>
  <c r="M418" i="12" s="1"/>
  <c r="A434" i="12" l="1"/>
  <c r="B434" i="12"/>
  <c r="L419" i="12"/>
  <c r="M419" i="12" s="1"/>
  <c r="K419" i="12"/>
  <c r="A435" i="12" l="1"/>
  <c r="B435" i="12"/>
  <c r="L420" i="12"/>
  <c r="M420" i="12" s="1"/>
  <c r="K420" i="12"/>
  <c r="A436" i="12" l="1"/>
  <c r="B436" i="12"/>
  <c r="L421" i="12"/>
  <c r="M421" i="12" s="1"/>
  <c r="K421" i="12"/>
  <c r="A437" i="12" l="1"/>
  <c r="B437" i="12"/>
  <c r="L422" i="12"/>
  <c r="M422" i="12" s="1"/>
  <c r="K422" i="12"/>
  <c r="A438" i="12" l="1"/>
  <c r="B438" i="12"/>
  <c r="K423" i="12"/>
  <c r="L423" i="12"/>
  <c r="M423" i="12" s="1"/>
  <c r="A439" i="12" l="1"/>
  <c r="B439" i="12"/>
  <c r="K424" i="12"/>
  <c r="L424" i="12"/>
  <c r="M424" i="12" s="1"/>
  <c r="A440" i="12" l="1"/>
  <c r="B440" i="12"/>
  <c r="K425" i="12"/>
  <c r="L425" i="12"/>
  <c r="M425" i="12" s="1"/>
  <c r="A441" i="12" l="1"/>
  <c r="B441" i="12"/>
  <c r="K426" i="12"/>
  <c r="L426" i="12"/>
  <c r="M426" i="12" s="1"/>
  <c r="A442" i="12" l="1"/>
  <c r="B442" i="12"/>
  <c r="L427" i="12"/>
  <c r="M427" i="12" s="1"/>
  <c r="K427" i="12"/>
  <c r="A443" i="12" l="1"/>
  <c r="B443" i="12"/>
  <c r="K428" i="12"/>
  <c r="L428" i="12"/>
  <c r="M428" i="12" s="1"/>
  <c r="A444" i="12" l="1"/>
  <c r="B444" i="12"/>
  <c r="K429" i="12"/>
  <c r="L429" i="12"/>
  <c r="M429" i="12" s="1"/>
  <c r="A445" i="12" l="1"/>
  <c r="B445" i="12"/>
  <c r="K430" i="12"/>
  <c r="L430" i="12"/>
  <c r="M430" i="12" s="1"/>
  <c r="A446" i="12" l="1"/>
  <c r="B446" i="12"/>
  <c r="K431" i="12"/>
  <c r="L431" i="12"/>
  <c r="M431" i="12" s="1"/>
  <c r="A447" i="12" l="1"/>
  <c r="B447" i="12"/>
  <c r="L432" i="12"/>
  <c r="M432" i="12" s="1"/>
  <c r="K432" i="12"/>
  <c r="A448" i="12" l="1"/>
  <c r="B448" i="12"/>
  <c r="L433" i="12"/>
  <c r="M433" i="12" s="1"/>
  <c r="K433" i="12"/>
  <c r="A449" i="12" l="1"/>
  <c r="B449" i="12"/>
  <c r="L434" i="12"/>
  <c r="M434" i="12" s="1"/>
  <c r="K434" i="12"/>
  <c r="A450" i="12" l="1"/>
  <c r="B450" i="12"/>
  <c r="K435" i="12"/>
  <c r="L435" i="12"/>
  <c r="M435" i="12" s="1"/>
  <c r="A451" i="12" l="1"/>
  <c r="B451" i="12"/>
  <c r="K436" i="12"/>
  <c r="L436" i="12"/>
  <c r="M436" i="12" s="1"/>
  <c r="A452" i="12" l="1"/>
  <c r="B452" i="12"/>
  <c r="L437" i="12"/>
  <c r="M437" i="12" s="1"/>
  <c r="K437" i="12"/>
  <c r="A453" i="12" l="1"/>
  <c r="B453" i="12"/>
  <c r="K438" i="12"/>
  <c r="L438" i="12"/>
  <c r="M438" i="12" s="1"/>
  <c r="A454" i="12" l="1"/>
  <c r="B454" i="12"/>
  <c r="L439" i="12"/>
  <c r="M439" i="12" s="1"/>
  <c r="K439" i="12"/>
  <c r="A455" i="12" l="1"/>
  <c r="B455" i="12"/>
  <c r="K440" i="12"/>
  <c r="L440" i="12"/>
  <c r="M440" i="12" s="1"/>
  <c r="A456" i="12" l="1"/>
  <c r="B456" i="12"/>
  <c r="K441" i="12"/>
  <c r="L441" i="12"/>
  <c r="M441" i="12" s="1"/>
  <c r="A457" i="12" l="1"/>
  <c r="B457" i="12"/>
  <c r="L442" i="12"/>
  <c r="M442" i="12" s="1"/>
  <c r="K442" i="12"/>
  <c r="A458" i="12" l="1"/>
  <c r="B458" i="12"/>
  <c r="K443" i="12"/>
  <c r="L443" i="12"/>
  <c r="M443" i="12" s="1"/>
  <c r="A459" i="12" l="1"/>
  <c r="B459" i="12"/>
  <c r="K444" i="12"/>
  <c r="L444" i="12"/>
  <c r="M444" i="12" s="1"/>
  <c r="A460" i="12" l="1"/>
  <c r="B460" i="12"/>
  <c r="L445" i="12"/>
  <c r="M445" i="12" s="1"/>
  <c r="K445" i="12"/>
  <c r="A461" i="12" l="1"/>
  <c r="B461" i="12"/>
  <c r="L446" i="12"/>
  <c r="M446" i="12" s="1"/>
  <c r="K446" i="12"/>
  <c r="A462" i="12" l="1"/>
  <c r="B462" i="12"/>
  <c r="K447" i="12"/>
  <c r="L447" i="12"/>
  <c r="M447" i="12" s="1"/>
  <c r="A463" i="12" l="1"/>
  <c r="B463" i="12"/>
  <c r="L448" i="12"/>
  <c r="M448" i="12" s="1"/>
  <c r="K448" i="12"/>
  <c r="A464" i="12" l="1"/>
  <c r="B464" i="12"/>
  <c r="L449" i="12"/>
  <c r="M449" i="12" s="1"/>
  <c r="K449" i="12"/>
  <c r="A465" i="12" l="1"/>
  <c r="B465" i="12"/>
  <c r="K450" i="12"/>
  <c r="L450" i="12"/>
  <c r="M450" i="12" s="1"/>
  <c r="A466" i="12" l="1"/>
  <c r="B466" i="12"/>
  <c r="L451" i="12"/>
  <c r="M451" i="12" s="1"/>
  <c r="K451" i="12"/>
  <c r="A467" i="12" l="1"/>
  <c r="B467" i="12"/>
  <c r="L452" i="12"/>
  <c r="M452" i="12" s="1"/>
  <c r="K452" i="12"/>
  <c r="A468" i="12" l="1"/>
  <c r="B468" i="12"/>
  <c r="K453" i="12"/>
  <c r="L453" i="12"/>
  <c r="M453" i="12" s="1"/>
  <c r="A469" i="12" l="1"/>
  <c r="B469" i="12"/>
  <c r="L454" i="12"/>
  <c r="M454" i="12" s="1"/>
  <c r="K454" i="12"/>
  <c r="A470" i="12" l="1"/>
  <c r="B470" i="12"/>
  <c r="L455" i="12"/>
  <c r="M455" i="12" s="1"/>
  <c r="K455" i="12"/>
  <c r="A471" i="12" l="1"/>
  <c r="B471" i="12"/>
  <c r="K456" i="12"/>
  <c r="L456" i="12"/>
  <c r="M456" i="12" s="1"/>
  <c r="A472" i="12" l="1"/>
  <c r="B472" i="12"/>
  <c r="L457" i="12"/>
  <c r="M457" i="12" s="1"/>
  <c r="K457" i="12"/>
  <c r="A473" i="12" l="1"/>
  <c r="B473" i="12"/>
  <c r="K458" i="12"/>
  <c r="L458" i="12"/>
  <c r="M458" i="12" s="1"/>
  <c r="A474" i="12" l="1"/>
  <c r="B474" i="12"/>
  <c r="K459" i="12"/>
  <c r="L459" i="12"/>
  <c r="M459" i="12" s="1"/>
  <c r="A475" i="12" l="1"/>
  <c r="B475" i="12"/>
  <c r="K460" i="12"/>
  <c r="L460" i="12"/>
  <c r="M460" i="12" s="1"/>
  <c r="A476" i="12" l="1"/>
  <c r="B476" i="12"/>
  <c r="L461" i="12"/>
  <c r="M461" i="12" s="1"/>
  <c r="K461" i="12"/>
  <c r="A477" i="12" l="1"/>
  <c r="B477" i="12"/>
  <c r="K462" i="12"/>
  <c r="L462" i="12"/>
  <c r="M462" i="12" s="1"/>
  <c r="A478" i="12" l="1"/>
  <c r="B478" i="12"/>
  <c r="L463" i="12"/>
  <c r="M463" i="12" s="1"/>
  <c r="K463" i="12"/>
  <c r="A479" i="12" l="1"/>
  <c r="B479" i="12"/>
  <c r="L464" i="12"/>
  <c r="M464" i="12" s="1"/>
  <c r="K464" i="12"/>
  <c r="A480" i="12" l="1"/>
  <c r="B480" i="12"/>
  <c r="K465" i="12"/>
  <c r="L465" i="12"/>
  <c r="M465" i="12" s="1"/>
  <c r="A481" i="12" l="1"/>
  <c r="B481" i="12"/>
  <c r="K466" i="12"/>
  <c r="L466" i="12"/>
  <c r="M466" i="12" s="1"/>
  <c r="A482" i="12" l="1"/>
  <c r="B482" i="12"/>
  <c r="K467" i="12"/>
  <c r="L467" i="12"/>
  <c r="M467" i="12" s="1"/>
  <c r="A483" i="12" l="1"/>
  <c r="B483" i="12"/>
  <c r="L468" i="12"/>
  <c r="M468" i="12" s="1"/>
  <c r="K468" i="12"/>
  <c r="A484" i="12" l="1"/>
  <c r="B484" i="12"/>
  <c r="K469" i="12"/>
  <c r="L469" i="12"/>
  <c r="M469" i="12" s="1"/>
  <c r="A485" i="12" l="1"/>
  <c r="B485" i="12"/>
  <c r="L470" i="12"/>
  <c r="M470" i="12" s="1"/>
  <c r="K470" i="12"/>
  <c r="A486" i="12" l="1"/>
  <c r="B486" i="12"/>
  <c r="L471" i="12"/>
  <c r="M471" i="12" s="1"/>
  <c r="K471" i="12"/>
  <c r="A487" i="12" l="1"/>
  <c r="B487" i="12"/>
  <c r="L472" i="12"/>
  <c r="M472" i="12" s="1"/>
  <c r="K472" i="12"/>
  <c r="A488" i="12" l="1"/>
  <c r="B488" i="12"/>
  <c r="K473" i="12"/>
  <c r="L473" i="12"/>
  <c r="M473" i="12" s="1"/>
  <c r="A489" i="12" l="1"/>
  <c r="B489" i="12"/>
  <c r="K474" i="12"/>
  <c r="L474" i="12"/>
  <c r="M474" i="12" s="1"/>
  <c r="A490" i="12" l="1"/>
  <c r="B490" i="12"/>
  <c r="K475" i="12"/>
  <c r="L475" i="12"/>
  <c r="M475" i="12" s="1"/>
  <c r="A491" i="12" l="1"/>
  <c r="B491" i="12"/>
  <c r="K476" i="12"/>
  <c r="L476" i="12"/>
  <c r="M476" i="12" s="1"/>
  <c r="A492" i="12" l="1"/>
  <c r="B492" i="12"/>
  <c r="K477" i="12"/>
  <c r="L477" i="12"/>
  <c r="M477" i="12" s="1"/>
  <c r="A493" i="12" l="1"/>
  <c r="B493" i="12"/>
  <c r="K478" i="12"/>
  <c r="L478" i="12"/>
  <c r="M478" i="12" s="1"/>
  <c r="A494" i="12" l="1"/>
  <c r="B494" i="12"/>
  <c r="K479" i="12"/>
  <c r="L479" i="12"/>
  <c r="M479" i="12" s="1"/>
  <c r="A495" i="12" l="1"/>
  <c r="B495" i="12"/>
  <c r="K480" i="12"/>
  <c r="L480" i="12"/>
  <c r="M480" i="12" s="1"/>
  <c r="A496" i="12" l="1"/>
  <c r="B496" i="12"/>
  <c r="K481" i="12"/>
  <c r="L481" i="12"/>
  <c r="M481" i="12" s="1"/>
  <c r="A497" i="12" l="1"/>
  <c r="B497" i="12"/>
  <c r="K482" i="12"/>
  <c r="L482" i="12"/>
  <c r="M482" i="12" s="1"/>
  <c r="A498" i="12" l="1"/>
  <c r="B498" i="12"/>
  <c r="K483" i="12"/>
  <c r="L483" i="12"/>
  <c r="M483" i="12" s="1"/>
  <c r="A499" i="12" l="1"/>
  <c r="B499" i="12"/>
  <c r="K484" i="12"/>
  <c r="L484" i="12"/>
  <c r="M484" i="12" s="1"/>
  <c r="A500" i="12" l="1"/>
  <c r="B500" i="12"/>
  <c r="K485" i="12"/>
  <c r="L485" i="12"/>
  <c r="M485" i="12" s="1"/>
  <c r="A501" i="12" l="1"/>
  <c r="B501" i="12"/>
  <c r="K486" i="12"/>
  <c r="L486" i="12"/>
  <c r="M486" i="12" s="1"/>
  <c r="A502" i="12" l="1"/>
  <c r="B502" i="12"/>
  <c r="L487" i="12"/>
  <c r="M487" i="12" s="1"/>
  <c r="K487" i="12"/>
  <c r="A503" i="12" l="1"/>
  <c r="B503" i="12"/>
  <c r="L488" i="12"/>
  <c r="M488" i="12" s="1"/>
  <c r="K488" i="12"/>
  <c r="A504" i="12" l="1"/>
  <c r="B504" i="12"/>
  <c r="L489" i="12"/>
  <c r="M489" i="12" s="1"/>
  <c r="K489" i="12"/>
  <c r="A505" i="12" l="1"/>
  <c r="B505" i="12"/>
  <c r="K490" i="12"/>
  <c r="L490" i="12"/>
  <c r="M490" i="12" s="1"/>
  <c r="A506" i="12" l="1"/>
  <c r="B506" i="12"/>
  <c r="L491" i="12"/>
  <c r="M491" i="12" s="1"/>
  <c r="K491" i="12"/>
  <c r="A507" i="12" l="1"/>
  <c r="B507" i="12"/>
  <c r="L492" i="12"/>
  <c r="M492" i="12" s="1"/>
  <c r="K492" i="12"/>
  <c r="A508" i="12" l="1"/>
  <c r="B508" i="12"/>
  <c r="K493" i="12"/>
  <c r="L493" i="12"/>
  <c r="M493" i="12" s="1"/>
  <c r="A509" i="12" l="1"/>
  <c r="B509" i="12"/>
  <c r="L494" i="12"/>
  <c r="M494" i="12" s="1"/>
  <c r="K494" i="12"/>
  <c r="A510" i="12" l="1"/>
  <c r="B510" i="12"/>
  <c r="L495" i="12"/>
  <c r="M495" i="12" s="1"/>
  <c r="K495" i="12"/>
  <c r="A511" i="12" l="1"/>
  <c r="B511" i="12"/>
  <c r="K496" i="12"/>
  <c r="L496" i="12"/>
  <c r="M496" i="12" s="1"/>
  <c r="A512" i="12" l="1"/>
  <c r="B512" i="12"/>
  <c r="L497" i="12"/>
  <c r="M497" i="12" s="1"/>
  <c r="K497" i="12"/>
  <c r="A513" i="12" l="1"/>
  <c r="B513" i="12"/>
  <c r="K498" i="12"/>
  <c r="L498" i="12"/>
  <c r="M498" i="12" s="1"/>
  <c r="A514" i="12" l="1"/>
  <c r="B514" i="12"/>
  <c r="L499" i="12"/>
  <c r="M499" i="12" s="1"/>
  <c r="K499" i="12"/>
  <c r="L500" i="12" l="1"/>
  <c r="M500" i="12" s="1"/>
  <c r="K500" i="12"/>
  <c r="L501" i="12" l="1"/>
  <c r="M501" i="12" s="1"/>
  <c r="K501" i="12"/>
  <c r="K502" i="12" l="1"/>
  <c r="L502" i="12"/>
  <c r="M502" i="12" s="1"/>
  <c r="L503" i="12" l="1"/>
  <c r="M503" i="12" s="1"/>
  <c r="K503" i="12"/>
  <c r="K504" i="12" l="1"/>
  <c r="L504" i="12"/>
  <c r="M504" i="12" s="1"/>
  <c r="K505" i="12" l="1"/>
  <c r="L505" i="12"/>
  <c r="M505" i="12" s="1"/>
  <c r="K506" i="12" l="1"/>
  <c r="L506" i="12"/>
  <c r="M506" i="12" s="1"/>
  <c r="K507" i="12" l="1"/>
  <c r="L507" i="12"/>
  <c r="M507" i="12" s="1"/>
  <c r="K508" i="12" l="1"/>
  <c r="L508" i="12"/>
  <c r="M508" i="12" s="1"/>
  <c r="K509" i="12" l="1"/>
  <c r="L509" i="12"/>
  <c r="M509" i="12" s="1"/>
  <c r="K510" i="12" l="1"/>
  <c r="L510" i="12"/>
  <c r="M510" i="12" s="1"/>
  <c r="K511" i="12" l="1"/>
  <c r="L511" i="12"/>
  <c r="M511" i="12" s="1"/>
  <c r="L512" i="12" l="1"/>
  <c r="M512" i="12" s="1"/>
  <c r="K512" i="12"/>
  <c r="L513" i="12" l="1"/>
  <c r="M513" i="12" s="1"/>
  <c r="K513" i="12"/>
  <c r="L514" i="12" l="1"/>
  <c r="M514" i="12" s="1"/>
  <c r="K514" i="12"/>
  <c r="K8" i="12" s="1"/>
  <c r="L515" i="12"/>
  <c r="M515" i="12" s="1"/>
</calcChain>
</file>

<file path=xl/comments1.xml><?xml version="1.0" encoding="utf-8"?>
<comments xmlns="http://schemas.openxmlformats.org/spreadsheetml/2006/main">
  <authors>
    <author>Christopher Erwin</author>
  </authors>
  <commentList>
    <comment ref="C93" authorId="0">
      <text>
        <r>
          <rPr>
            <b/>
            <sz val="8"/>
            <color indexed="81"/>
            <rFont val="Tahoma"/>
            <family val="2"/>
          </rPr>
          <t xml:space="preserve">Expenses for random or emergency repairs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6" authorId="0">
      <text>
        <r>
          <rPr>
            <b/>
            <sz val="8"/>
            <color indexed="81"/>
            <rFont val="Tahoma"/>
            <family val="2"/>
          </rPr>
          <t>Total of all expenses</t>
        </r>
      </text>
    </comment>
  </commentList>
</comments>
</file>

<file path=xl/sharedStrings.xml><?xml version="1.0" encoding="utf-8"?>
<sst xmlns="http://schemas.openxmlformats.org/spreadsheetml/2006/main" count="180" uniqueCount="102">
  <si>
    <t>Expenditures:</t>
  </si>
  <si>
    <t>Annual</t>
  </si>
  <si>
    <t>Monthly</t>
  </si>
  <si>
    <t>Pre Tax:</t>
  </si>
  <si>
    <t>Weekly</t>
  </si>
  <si>
    <t>Total</t>
  </si>
  <si>
    <t>Gasoline</t>
  </si>
  <si>
    <t>Groceries</t>
  </si>
  <si>
    <t>Phone</t>
  </si>
  <si>
    <t>Cable Serv.</t>
  </si>
  <si>
    <t>Auto Maint.</t>
  </si>
  <si>
    <t>Chris</t>
  </si>
  <si>
    <t>Kerri</t>
  </si>
  <si>
    <t>HairCare</t>
  </si>
  <si>
    <t>Clothing</t>
  </si>
  <si>
    <t>Parking</t>
  </si>
  <si>
    <t>Cell Phone</t>
  </si>
  <si>
    <t>Electricity</t>
  </si>
  <si>
    <t>Auto Loan</t>
  </si>
  <si>
    <t>School Loans</t>
  </si>
  <si>
    <t>Balance</t>
  </si>
  <si>
    <t>IRA</t>
  </si>
  <si>
    <t>401K %</t>
  </si>
  <si>
    <t>Income:</t>
  </si>
  <si>
    <t>Monthly Expenses</t>
  </si>
  <si>
    <t>Annual Expenses</t>
  </si>
  <si>
    <t>Home/Renters Insurance</t>
  </si>
  <si>
    <t>Add't Exp. (Furnishing)</t>
  </si>
  <si>
    <t>Tax/Deduction Rate:</t>
  </si>
  <si>
    <t>Total Income W/401K</t>
  </si>
  <si>
    <t>Chris CASH</t>
  </si>
  <si>
    <t>Kerri CASH</t>
  </si>
  <si>
    <t>401K Savings</t>
  </si>
  <si>
    <t>Per Paycheck</t>
  </si>
  <si>
    <t>Kerri's Savings</t>
  </si>
  <si>
    <t>Chris' Savings</t>
  </si>
  <si>
    <t>Total Savings:</t>
  </si>
  <si>
    <t>NET Checking W/ 401K:</t>
  </si>
  <si>
    <t>401K Savings:</t>
  </si>
  <si>
    <t>Additional Savings:</t>
  </si>
  <si>
    <t>Income</t>
  </si>
  <si>
    <t>ROTH IRA</t>
  </si>
  <si>
    <t>Estimated Income</t>
  </si>
  <si>
    <t>per month</t>
  </si>
  <si>
    <t>per year</t>
  </si>
  <si>
    <t>Estimated income</t>
  </si>
  <si>
    <t>NET Income w/401K</t>
  </si>
  <si>
    <t>Deduction</t>
  </si>
  <si>
    <t>% Net Income</t>
  </si>
  <si>
    <t>% Spending</t>
  </si>
  <si>
    <t>Train Monthly</t>
  </si>
  <si>
    <t>Allowable Creditcard Bll</t>
  </si>
  <si>
    <t>Estimated Creditcard Bill</t>
  </si>
  <si>
    <t>Car Insurance</t>
  </si>
  <si>
    <t>Realestate Taxes</t>
  </si>
  <si>
    <t>2nd Mortgage</t>
  </si>
  <si>
    <t>1st Mortgage</t>
  </si>
  <si>
    <t>Assesments</t>
  </si>
  <si>
    <t>Nicor Gas</t>
  </si>
  <si>
    <t>Lake Zurich Water</t>
  </si>
  <si>
    <t>Garbage</t>
  </si>
  <si>
    <t>Medical</t>
  </si>
  <si>
    <t>Home Improvement</t>
  </si>
  <si>
    <t>Age</t>
  </si>
  <si>
    <t>Increase</t>
  </si>
  <si>
    <t>Per Hr</t>
  </si>
  <si>
    <t>Year</t>
  </si>
  <si>
    <t>Starting</t>
  </si>
  <si>
    <t>Salary</t>
  </si>
  <si>
    <t>Net to Checking:</t>
  </si>
  <si>
    <t>To Savings Account:</t>
  </si>
  <si>
    <t>Total:</t>
  </si>
  <si>
    <t>Bi Weekly</t>
  </si>
  <si>
    <t>Bi Monthly</t>
  </si>
  <si>
    <t>DayCare/School</t>
  </si>
  <si>
    <t>Other Expenses</t>
  </si>
  <si>
    <t>NET:</t>
  </si>
  <si>
    <t>Work Exp</t>
  </si>
  <si>
    <t>Recreation</t>
  </si>
  <si>
    <t>Post Tax Paycheck Deductions</t>
  </si>
  <si>
    <t>PreTax Parking/Transit:</t>
  </si>
  <si>
    <t>PreTax Deductions:</t>
  </si>
  <si>
    <t>PD1</t>
  </si>
  <si>
    <t>PD2</t>
  </si>
  <si>
    <t>PD1A</t>
  </si>
  <si>
    <t>PD2A</t>
  </si>
  <si>
    <t>Start Date</t>
  </si>
  <si>
    <t>Account 1</t>
  </si>
  <si>
    <t>Account 2</t>
  </si>
  <si>
    <t>Account 3</t>
  </si>
  <si>
    <t>Date</t>
  </si>
  <si>
    <t>Rate of Return:</t>
  </si>
  <si>
    <t>Starting Balance:</t>
  </si>
  <si>
    <t>Contribution:</t>
  </si>
  <si>
    <t>Cont. Increase Rate:</t>
  </si>
  <si>
    <t>Monthly vs. Annual:</t>
  </si>
  <si>
    <t>Annual Month</t>
  </si>
  <si>
    <t>Contributions</t>
  </si>
  <si>
    <t>Account 4</t>
  </si>
  <si>
    <t>Retirement Target</t>
  </si>
  <si>
    <t>Current Annual Income</t>
  </si>
  <si>
    <t>Date Target 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</si>
</sst>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&quot;$&quot;#,##0.000"/>
    <numFmt numFmtId="168" formatCode="#,##0.0000"/>
    <numFmt numFmtId="170" formatCode="[$-409]mmm\-yy;@"/>
    <numFmt numFmtId="172" formatCode="&quot;$&quot;#,##0"/>
    <numFmt numFmtId="175" formatCode="[$-409]mmmm\ d\,\ yyyy;@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/>
    <xf numFmtId="164" fontId="0" fillId="0" borderId="0" xfId="0" applyNumberFormat="1"/>
    <xf numFmtId="164" fontId="2" fillId="0" borderId="0" xfId="0" applyNumberFormat="1" applyFont="1"/>
    <xf numFmtId="44" fontId="0" fillId="0" borderId="0" xfId="0" applyNumberFormat="1"/>
    <xf numFmtId="168" fontId="0" fillId="0" borderId="0" xfId="0" applyNumberFormat="1"/>
    <xf numFmtId="10" fontId="0" fillId="0" borderId="0" xfId="0" applyNumberFormat="1"/>
    <xf numFmtId="0" fontId="0" fillId="0" borderId="0" xfId="0" applyFill="1"/>
    <xf numFmtId="0" fontId="0" fillId="0" borderId="1" xfId="0" applyBorder="1"/>
    <xf numFmtId="0" fontId="0" fillId="0" borderId="0" xfId="0" applyFill="1" applyBorder="1"/>
    <xf numFmtId="0" fontId="0" fillId="0" borderId="2" xfId="0" applyBorder="1"/>
    <xf numFmtId="164" fontId="0" fillId="3" borderId="0" xfId="0" applyNumberFormat="1" applyFill="1" applyBorder="1"/>
    <xf numFmtId="164" fontId="0" fillId="0" borderId="0" xfId="0" applyNumberFormat="1" applyFill="1" applyBorder="1"/>
    <xf numFmtId="164" fontId="0" fillId="3" borderId="3" xfId="0" applyNumberFormat="1" applyFill="1" applyBorder="1"/>
    <xf numFmtId="0" fontId="0" fillId="0" borderId="4" xfId="0" applyBorder="1"/>
    <xf numFmtId="0" fontId="0" fillId="0" borderId="5" xfId="0" applyBorder="1"/>
    <xf numFmtId="164" fontId="0" fillId="2" borderId="0" xfId="0" applyNumberFormat="1" applyFill="1" applyBorder="1"/>
    <xf numFmtId="164" fontId="0" fillId="0" borderId="0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3" fillId="0" borderId="0" xfId="0" applyNumberFormat="1" applyFont="1" applyFill="1" applyBorder="1"/>
    <xf numFmtId="164" fontId="2" fillId="0" borderId="0" xfId="0" applyNumberFormat="1" applyFont="1" applyFill="1" applyBorder="1"/>
    <xf numFmtId="164" fontId="0" fillId="0" borderId="3" xfId="0" applyNumberFormat="1" applyBorder="1"/>
    <xf numFmtId="0" fontId="2" fillId="0" borderId="0" xfId="0" applyFont="1" applyFill="1" applyBorder="1"/>
    <xf numFmtId="0" fontId="2" fillId="0" borderId="2" xfId="0" applyFon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2" borderId="3" xfId="0" applyNumberFormat="1" applyFill="1" applyBorder="1"/>
    <xf numFmtId="165" fontId="0" fillId="0" borderId="0" xfId="0" applyNumberFormat="1" applyFill="1" applyBorder="1"/>
    <xf numFmtId="165" fontId="0" fillId="0" borderId="3" xfId="0" applyNumberFormat="1" applyFill="1" applyBorder="1"/>
    <xf numFmtId="165" fontId="0" fillId="0" borderId="6" xfId="0" applyNumberFormat="1" applyFill="1" applyBorder="1"/>
    <xf numFmtId="0" fontId="2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right"/>
    </xf>
    <xf numFmtId="0" fontId="2" fillId="0" borderId="4" xfId="0" applyFont="1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6" xfId="0" applyNumberFormat="1" applyFill="1" applyBorder="1" applyAlignment="1">
      <alignment horizontal="center"/>
    </xf>
    <xf numFmtId="164" fontId="2" fillId="0" borderId="6" xfId="0" applyNumberFormat="1" applyFont="1" applyBorder="1"/>
    <xf numFmtId="164" fontId="2" fillId="0" borderId="5" xfId="0" applyNumberFormat="1" applyFont="1" applyBorder="1"/>
    <xf numFmtId="164" fontId="2" fillId="0" borderId="0" xfId="0" applyNumberFormat="1" applyFont="1" applyBorder="1" applyAlignment="1">
      <alignment horizontal="center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center"/>
    </xf>
    <xf numFmtId="164" fontId="3" fillId="0" borderId="3" xfId="0" applyNumberFormat="1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0" fontId="2" fillId="3" borderId="2" xfId="0" applyFont="1" applyFill="1" applyBorder="1"/>
    <xf numFmtId="164" fontId="0" fillId="3" borderId="0" xfId="0" applyNumberForma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"/>
    </xf>
    <xf numFmtId="164" fontId="2" fillId="3" borderId="3" xfId="0" applyNumberFormat="1" applyFont="1" applyFill="1" applyBorder="1"/>
    <xf numFmtId="164" fontId="2" fillId="3" borderId="0" xfId="0" applyNumberFormat="1" applyFont="1" applyFill="1" applyBorder="1"/>
    <xf numFmtId="0" fontId="2" fillId="0" borderId="2" xfId="0" applyFont="1" applyBorder="1" applyAlignment="1">
      <alignment horizontal="right"/>
    </xf>
    <xf numFmtId="164" fontId="0" fillId="0" borderId="7" xfId="0" applyNumberFormat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164" fontId="3" fillId="0" borderId="7" xfId="0" applyNumberFormat="1" applyFont="1" applyBorder="1"/>
    <xf numFmtId="164" fontId="3" fillId="0" borderId="8" xfId="0" applyNumberFormat="1" applyFont="1" applyBorder="1"/>
    <xf numFmtId="10" fontId="0" fillId="0" borderId="0" xfId="0" applyNumberFormat="1" applyFill="1" applyBorder="1" applyAlignment="1">
      <alignment horizontal="center"/>
    </xf>
    <xf numFmtId="0" fontId="2" fillId="0" borderId="2" xfId="0" applyFont="1" applyFill="1" applyBorder="1"/>
    <xf numFmtId="164" fontId="2" fillId="0" borderId="3" xfId="0" applyNumberFormat="1" applyFont="1" applyFill="1" applyBorder="1"/>
    <xf numFmtId="164" fontId="0" fillId="0" borderId="7" xfId="0" applyNumberFormat="1" applyFill="1" applyBorder="1" applyAlignment="1">
      <alignment horizontal="center"/>
    </xf>
    <xf numFmtId="164" fontId="2" fillId="0" borderId="7" xfId="0" applyNumberFormat="1" applyFont="1" applyFill="1" applyBorder="1"/>
    <xf numFmtId="164" fontId="2" fillId="0" borderId="8" xfId="0" applyNumberFormat="1" applyFont="1" applyFill="1" applyBorder="1"/>
    <xf numFmtId="0" fontId="2" fillId="0" borderId="0" xfId="0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 applyAlignment="1">
      <alignment horizontal="center"/>
    </xf>
    <xf numFmtId="164" fontId="0" fillId="0" borderId="0" xfId="0" applyNumberFormat="1" applyFill="1" applyBorder="1" applyAlignment="1">
      <alignment horizontal="right"/>
    </xf>
    <xf numFmtId="165" fontId="2" fillId="0" borderId="0" xfId="0" applyNumberFormat="1" applyFont="1"/>
    <xf numFmtId="0" fontId="3" fillId="0" borderId="0" xfId="0" applyFont="1" applyFill="1" applyBorder="1"/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0" borderId="0" xfId="0" applyNumberFormat="1" applyFill="1"/>
    <xf numFmtId="10" fontId="0" fillId="0" borderId="0" xfId="0" applyNumberFormat="1" applyFill="1"/>
    <xf numFmtId="10" fontId="0" fillId="0" borderId="0" xfId="0" applyNumberFormat="1" applyFill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0" fontId="3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4" borderId="0" xfId="0" applyNumberFormat="1" applyFill="1"/>
    <xf numFmtId="164" fontId="2" fillId="0" borderId="0" xfId="0" applyNumberFormat="1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3" fillId="2" borderId="3" xfId="0" applyNumberFormat="1" applyFont="1" applyFill="1" applyBorder="1"/>
    <xf numFmtId="164" fontId="3" fillId="0" borderId="3" xfId="0" applyNumberFormat="1" applyFont="1" applyFill="1" applyBorder="1" applyAlignment="1">
      <alignment horizontal="center"/>
    </xf>
    <xf numFmtId="164" fontId="0" fillId="0" borderId="7" xfId="0" applyNumberForma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72" fontId="0" fillId="0" borderId="0" xfId="0" applyNumberFormat="1" applyAlignment="1">
      <alignment horizontal="center"/>
    </xf>
    <xf numFmtId="164" fontId="0" fillId="5" borderId="0" xfId="0" applyNumberFormat="1" applyFill="1" applyBorder="1"/>
    <xf numFmtId="0" fontId="0" fillId="5" borderId="0" xfId="0" applyFill="1" applyAlignment="1">
      <alignment horizontal="center"/>
    </xf>
    <xf numFmtId="0" fontId="1" fillId="0" borderId="0" xfId="0" applyFont="1"/>
    <xf numFmtId="2" fontId="2" fillId="0" borderId="1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right"/>
    </xf>
    <xf numFmtId="164" fontId="0" fillId="5" borderId="3" xfId="0" applyNumberFormat="1" applyFill="1" applyBorder="1" applyAlignment="1">
      <alignment horizontal="center"/>
    </xf>
    <xf numFmtId="10" fontId="0" fillId="2" borderId="3" xfId="0" applyNumberForma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164" fontId="0" fillId="2" borderId="3" xfId="0" applyNumberForma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164" fontId="0" fillId="0" borderId="3" xfId="0" applyNumberFormat="1" applyFill="1" applyBorder="1"/>
    <xf numFmtId="44" fontId="0" fillId="0" borderId="2" xfId="0" applyNumberFormat="1" applyBorder="1"/>
    <xf numFmtId="2" fontId="2" fillId="0" borderId="7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0" xfId="0" applyFill="1" applyBorder="1" applyAlignment="1">
      <alignment horizontal="left"/>
    </xf>
    <xf numFmtId="44" fontId="0" fillId="0" borderId="0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2" fillId="0" borderId="10" xfId="0" applyNumberFormat="1" applyFont="1" applyBorder="1" applyAlignment="1">
      <alignment horizontal="center" wrapText="1"/>
    </xf>
    <xf numFmtId="170" fontId="0" fillId="5" borderId="10" xfId="0" applyNumberForma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170" fontId="0" fillId="0" borderId="10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4" fontId="2" fillId="5" borderId="0" xfId="0" applyNumberFormat="1" applyFont="1" applyFill="1"/>
    <xf numFmtId="44" fontId="2" fillId="0" borderId="0" xfId="0" applyNumberFormat="1" applyFont="1" applyFill="1"/>
    <xf numFmtId="175" fontId="2" fillId="0" borderId="0" xfId="0" applyNumberFormat="1" applyFont="1"/>
  </cellXfs>
  <cellStyles count="2">
    <cellStyle name="Currency" xfId="1" builtinId="4"/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V108"/>
  <sheetViews>
    <sheetView workbookViewId="0">
      <selection activeCell="E55" sqref="E55"/>
    </sheetView>
  </sheetViews>
  <sheetFormatPr defaultRowHeight="12.75" outlineLevelRow="1" x14ac:dyDescent="0.2"/>
  <cols>
    <col min="1" max="1" width="2.85546875" customWidth="1"/>
    <col min="2" max="2" width="13.28515625" customWidth="1"/>
    <col min="3" max="3" width="13.28515625" style="2" customWidth="1"/>
    <col min="4" max="4" width="15.28515625" style="2" customWidth="1"/>
    <col min="5" max="5" width="13.28515625" style="2" customWidth="1"/>
    <col min="6" max="6" width="13.28515625" customWidth="1"/>
    <col min="7" max="7" width="10.140625" bestFit="1" customWidth="1"/>
    <col min="8" max="8" width="11.28515625" bestFit="1" customWidth="1"/>
    <col min="9" max="9" width="10.7109375" bestFit="1" customWidth="1"/>
    <col min="10" max="10" width="13.28515625" customWidth="1"/>
    <col min="11" max="12" width="10.5703125" customWidth="1"/>
    <col min="13" max="13" width="11.85546875" customWidth="1"/>
    <col min="14" max="14" width="10.5703125" customWidth="1"/>
    <col min="15" max="15" width="10.5703125" style="18" customWidth="1"/>
    <col min="16" max="22" width="10.5703125" customWidth="1"/>
  </cols>
  <sheetData>
    <row r="1" spans="2:18" x14ac:dyDescent="0.2">
      <c r="B1" s="20" t="s">
        <v>23</v>
      </c>
      <c r="C1" s="46"/>
      <c r="D1" s="46"/>
      <c r="E1" s="46"/>
      <c r="F1" s="47"/>
      <c r="G1" s="63"/>
      <c r="I1" s="24" t="s">
        <v>66</v>
      </c>
      <c r="J1" s="24"/>
      <c r="K1" s="85"/>
      <c r="L1" s="76" t="s">
        <v>63</v>
      </c>
      <c r="M1" s="90" t="s">
        <v>68</v>
      </c>
      <c r="N1" s="76" t="s">
        <v>64</v>
      </c>
      <c r="O1" s="104" t="s">
        <v>65</v>
      </c>
      <c r="P1" s="84"/>
    </row>
    <row r="2" spans="2:18" x14ac:dyDescent="0.2">
      <c r="B2" s="27"/>
      <c r="C2" s="21" t="s">
        <v>3</v>
      </c>
      <c r="D2" s="21" t="s">
        <v>33</v>
      </c>
      <c r="E2" s="21" t="s">
        <v>2</v>
      </c>
      <c r="F2" s="22" t="s">
        <v>1</v>
      </c>
      <c r="G2" s="23"/>
      <c r="I2" s="18">
        <v>2021</v>
      </c>
      <c r="J2" s="18"/>
      <c r="K2" s="18">
        <v>16</v>
      </c>
      <c r="L2" s="18">
        <v>42</v>
      </c>
      <c r="M2" s="84">
        <v>125500</v>
      </c>
      <c r="N2" s="83">
        <f t="shared" ref="N2:N18" si="0">(M2/M3)-1</f>
        <v>5.4621848739495826E-2</v>
      </c>
      <c r="O2" s="87">
        <f t="shared" ref="O2:O19" si="1">M2/(26*80)</f>
        <v>60.33653846153846</v>
      </c>
      <c r="P2" s="84"/>
    </row>
    <row r="3" spans="2:18" x14ac:dyDescent="0.2">
      <c r="B3" s="27" t="s">
        <v>11</v>
      </c>
      <c r="C3" s="16">
        <v>82500</v>
      </c>
      <c r="D3" s="21"/>
      <c r="E3" s="21"/>
      <c r="F3" s="22"/>
      <c r="G3" s="23"/>
      <c r="I3" s="18">
        <v>2020</v>
      </c>
      <c r="J3" s="18"/>
      <c r="K3" s="18">
        <v>15</v>
      </c>
      <c r="L3" s="18">
        <v>41</v>
      </c>
      <c r="M3" s="84">
        <v>119000</v>
      </c>
      <c r="N3" s="83">
        <f t="shared" si="0"/>
        <v>5.3097345132743445E-2</v>
      </c>
      <c r="O3" s="87">
        <f t="shared" si="1"/>
        <v>57.21153846153846</v>
      </c>
      <c r="P3" s="84"/>
    </row>
    <row r="4" spans="2:18" x14ac:dyDescent="0.2">
      <c r="B4" s="27"/>
      <c r="C4" s="37" t="s">
        <v>28</v>
      </c>
      <c r="D4" s="106">
        <v>0.82564333300000003</v>
      </c>
      <c r="E4" s="21"/>
      <c r="F4" s="22"/>
      <c r="H4" s="2"/>
      <c r="I4" s="18">
        <v>2019</v>
      </c>
      <c r="J4" s="18"/>
      <c r="K4" s="18">
        <v>14</v>
      </c>
      <c r="L4" s="18">
        <v>40</v>
      </c>
      <c r="M4" s="84">
        <v>113000</v>
      </c>
      <c r="N4" s="83">
        <f t="shared" si="0"/>
        <v>5.1162790697674376E-2</v>
      </c>
      <c r="O4" s="87">
        <f t="shared" si="1"/>
        <v>54.32692307692308</v>
      </c>
      <c r="P4" s="84"/>
    </row>
    <row r="5" spans="2:18" x14ac:dyDescent="0.2">
      <c r="B5" s="27"/>
      <c r="C5" s="34" t="s">
        <v>22</v>
      </c>
      <c r="D5" s="35">
        <v>10</v>
      </c>
      <c r="E5" s="17"/>
      <c r="F5" s="25"/>
      <c r="G5" s="26"/>
      <c r="I5" s="18">
        <v>2018</v>
      </c>
      <c r="J5" s="18"/>
      <c r="K5" s="18">
        <v>13</v>
      </c>
      <c r="L5" s="18">
        <v>39</v>
      </c>
      <c r="M5" s="84">
        <v>107500</v>
      </c>
      <c r="N5" s="83">
        <f t="shared" si="0"/>
        <v>5.3921568627451011E-2</v>
      </c>
      <c r="O5" s="87">
        <f t="shared" si="1"/>
        <v>51.682692307692307</v>
      </c>
      <c r="P5" s="84"/>
    </row>
    <row r="6" spans="2:18" x14ac:dyDescent="0.2">
      <c r="B6" s="27"/>
      <c r="C6" s="69" t="s">
        <v>81</v>
      </c>
      <c r="D6" s="77">
        <f>89.97+40</f>
        <v>129.97</v>
      </c>
      <c r="E6" s="17"/>
      <c r="F6" s="25"/>
      <c r="I6" s="18">
        <f t="shared" ref="I6:I13" si="2">I7+1</f>
        <v>2017</v>
      </c>
      <c r="J6" s="18"/>
      <c r="K6" s="18">
        <v>12</v>
      </c>
      <c r="L6" s="18">
        <v>38</v>
      </c>
      <c r="M6" s="84">
        <v>102000</v>
      </c>
      <c r="N6" s="83">
        <f>(M6/M7)-1</f>
        <v>5.1546391752577359E-2</v>
      </c>
      <c r="O6" s="87">
        <f t="shared" si="1"/>
        <v>49.03846153846154</v>
      </c>
      <c r="P6" s="84"/>
    </row>
    <row r="7" spans="2:18" x14ac:dyDescent="0.2">
      <c r="B7" s="27"/>
      <c r="C7" s="69" t="s">
        <v>80</v>
      </c>
      <c r="D7" s="77">
        <v>110.85</v>
      </c>
      <c r="E7" s="17"/>
      <c r="F7" s="25"/>
      <c r="I7" s="18">
        <f t="shared" si="2"/>
        <v>2016</v>
      </c>
      <c r="J7" s="18"/>
      <c r="K7" s="18">
        <v>11</v>
      </c>
      <c r="L7" s="18">
        <v>37</v>
      </c>
      <c r="M7" s="84">
        <v>97000</v>
      </c>
      <c r="N7" s="83">
        <f t="shared" si="0"/>
        <v>5.4347826086956541E-2</v>
      </c>
      <c r="O7" s="87">
        <f t="shared" si="1"/>
        <v>46.634615384615387</v>
      </c>
      <c r="P7" s="84"/>
    </row>
    <row r="8" spans="2:18" x14ac:dyDescent="0.2">
      <c r="B8" s="58" t="s">
        <v>40</v>
      </c>
      <c r="C8" s="17">
        <f>C3-(C3*D5/100)</f>
        <v>74250</v>
      </c>
      <c r="D8" s="12">
        <f>F8/26</f>
        <v>2269.8653985180936</v>
      </c>
      <c r="E8" s="17">
        <f>F8/12</f>
        <v>4918.0416967892024</v>
      </c>
      <c r="F8" s="25">
        <f>(C8-D6*26-D7*26)*D4+D7*26</f>
        <v>59016.500361470433</v>
      </c>
      <c r="G8" s="26"/>
      <c r="I8" s="18">
        <f t="shared" si="2"/>
        <v>2015</v>
      </c>
      <c r="J8" s="18"/>
      <c r="K8" s="18">
        <v>10</v>
      </c>
      <c r="L8" s="18">
        <v>36</v>
      </c>
      <c r="M8" s="84">
        <v>92000</v>
      </c>
      <c r="N8" s="83">
        <f t="shared" si="0"/>
        <v>5.7471264367816133E-2</v>
      </c>
      <c r="O8" s="87">
        <f t="shared" si="1"/>
        <v>44.230769230769234</v>
      </c>
      <c r="P8" s="84"/>
    </row>
    <row r="9" spans="2:18" x14ac:dyDescent="0.2">
      <c r="B9" s="58"/>
      <c r="E9" s="17"/>
      <c r="F9" s="25"/>
      <c r="G9" s="26"/>
      <c r="I9" s="18">
        <f t="shared" si="2"/>
        <v>2014</v>
      </c>
      <c r="J9" s="18"/>
      <c r="K9" s="75">
        <v>9</v>
      </c>
      <c r="L9" s="18">
        <v>35</v>
      </c>
      <c r="M9" s="84">
        <v>87000</v>
      </c>
      <c r="N9" s="83">
        <f t="shared" si="0"/>
        <v>5.4545454545454453E-2</v>
      </c>
      <c r="O9" s="87">
        <f t="shared" si="1"/>
        <v>41.82692307692308</v>
      </c>
      <c r="P9" s="84"/>
    </row>
    <row r="10" spans="2:18" x14ac:dyDescent="0.2">
      <c r="B10" s="27" t="s">
        <v>12</v>
      </c>
      <c r="C10" s="16">
        <v>20280</v>
      </c>
      <c r="D10" s="12"/>
      <c r="E10" s="17"/>
      <c r="F10" s="25"/>
      <c r="G10" s="26"/>
      <c r="I10" s="76">
        <f t="shared" si="2"/>
        <v>2013</v>
      </c>
      <c r="J10" s="18"/>
      <c r="K10" s="18">
        <v>8</v>
      </c>
      <c r="L10" s="18">
        <v>34</v>
      </c>
      <c r="M10" s="88">
        <v>82500</v>
      </c>
      <c r="N10" s="83">
        <f t="shared" si="0"/>
        <v>5.7692307692307709E-2</v>
      </c>
      <c r="O10" s="87">
        <f t="shared" si="1"/>
        <v>39.66346153846154</v>
      </c>
      <c r="P10" s="89">
        <v>20280</v>
      </c>
      <c r="Q10" s="83">
        <f>(P10/P11)-1</f>
        <v>2.739726027397249E-2</v>
      </c>
      <c r="R10" s="87">
        <f>P10/(26*80/2)</f>
        <v>19.5</v>
      </c>
    </row>
    <row r="11" spans="2:18" x14ac:dyDescent="0.2">
      <c r="B11" s="27"/>
      <c r="C11" s="37" t="s">
        <v>28</v>
      </c>
      <c r="D11" s="106">
        <v>0.81869999999999998</v>
      </c>
      <c r="E11" s="21"/>
      <c r="F11" s="22"/>
      <c r="G11" s="26"/>
      <c r="I11" s="105">
        <f t="shared" si="2"/>
        <v>2012</v>
      </c>
      <c r="J11" s="18"/>
      <c r="K11" s="18">
        <v>7</v>
      </c>
      <c r="L11" s="18">
        <v>33</v>
      </c>
      <c r="M11" s="88">
        <v>78000</v>
      </c>
      <c r="N11" s="83">
        <f t="shared" si="0"/>
        <v>6.8493150684931559E-2</v>
      </c>
      <c r="O11" s="87">
        <f t="shared" si="1"/>
        <v>37.5</v>
      </c>
      <c r="P11" s="89">
        <f>P12</f>
        <v>19739.2</v>
      </c>
      <c r="Q11" s="83">
        <f t="shared" ref="Q11:Q18" si="3">(P11/P12)-1</f>
        <v>0</v>
      </c>
      <c r="R11" s="87">
        <f>P11/(26*80/2)</f>
        <v>18.98</v>
      </c>
    </row>
    <row r="12" spans="2:18" x14ac:dyDescent="0.2">
      <c r="B12" s="27"/>
      <c r="C12" s="34" t="s">
        <v>22</v>
      </c>
      <c r="D12" s="35">
        <v>5</v>
      </c>
      <c r="E12" s="17"/>
      <c r="F12" s="25"/>
      <c r="G12" s="26"/>
      <c r="I12" s="105">
        <f t="shared" si="2"/>
        <v>2011</v>
      </c>
      <c r="J12" s="76"/>
      <c r="K12" s="18">
        <v>6</v>
      </c>
      <c r="L12" s="18">
        <v>32</v>
      </c>
      <c r="M12" s="88">
        <v>73000</v>
      </c>
      <c r="N12" s="83">
        <f t="shared" si="0"/>
        <v>7.3529411764705843E-2</v>
      </c>
      <c r="O12" s="87">
        <f t="shared" si="1"/>
        <v>35.096153846153847</v>
      </c>
      <c r="P12" s="89">
        <f>P13</f>
        <v>19739.2</v>
      </c>
      <c r="Q12" s="83">
        <f t="shared" si="3"/>
        <v>0</v>
      </c>
      <c r="R12" s="87">
        <f>P12/(26*80/2)</f>
        <v>18.98</v>
      </c>
    </row>
    <row r="13" spans="2:18" x14ac:dyDescent="0.2">
      <c r="B13" s="27"/>
      <c r="C13" s="69" t="s">
        <v>81</v>
      </c>
      <c r="D13" s="77">
        <v>0</v>
      </c>
      <c r="E13" s="17"/>
      <c r="F13" s="25"/>
      <c r="G13" s="26"/>
      <c r="I13" s="18">
        <f t="shared" si="2"/>
        <v>2010</v>
      </c>
      <c r="J13" s="18"/>
      <c r="K13" s="18">
        <v>5</v>
      </c>
      <c r="L13" s="18">
        <v>31</v>
      </c>
      <c r="M13" s="88">
        <v>68000</v>
      </c>
      <c r="N13" s="83">
        <f t="shared" si="0"/>
        <v>4.6153846153846212E-2</v>
      </c>
      <c r="O13" s="87">
        <f t="shared" si="1"/>
        <v>32.692307692307693</v>
      </c>
      <c r="P13" s="89">
        <f>18.98*2080/2</f>
        <v>19739.2</v>
      </c>
      <c r="Q13" s="83">
        <f t="shared" si="3"/>
        <v>-0.5002734177215189</v>
      </c>
      <c r="R13" s="87">
        <f>P13/(26*80/2)</f>
        <v>18.98</v>
      </c>
    </row>
    <row r="14" spans="2:18" x14ac:dyDescent="0.2">
      <c r="B14" s="27"/>
      <c r="C14" s="69" t="s">
        <v>80</v>
      </c>
      <c r="D14" s="77">
        <v>0</v>
      </c>
      <c r="E14" s="17"/>
      <c r="F14" s="25"/>
      <c r="G14" s="26"/>
      <c r="I14" s="18">
        <v>2009</v>
      </c>
      <c r="J14" s="18"/>
      <c r="K14" s="18">
        <v>4</v>
      </c>
      <c r="L14" s="18">
        <v>30</v>
      </c>
      <c r="M14" s="88">
        <v>65000</v>
      </c>
      <c r="N14" s="83">
        <f t="shared" si="0"/>
        <v>0</v>
      </c>
      <c r="O14" s="87">
        <f t="shared" si="1"/>
        <v>31.25</v>
      </c>
      <c r="P14" s="88">
        <v>39500</v>
      </c>
      <c r="Q14" s="83">
        <f t="shared" si="3"/>
        <v>3.9473684210526327E-2</v>
      </c>
      <c r="R14" s="87">
        <f t="shared" ref="R14:R19" si="4">P14/(26*80)</f>
        <v>18.990384615384617</v>
      </c>
    </row>
    <row r="15" spans="2:18" x14ac:dyDescent="0.2">
      <c r="B15" s="58" t="s">
        <v>40</v>
      </c>
      <c r="C15" s="17">
        <f>C10-(C10*D12/100)</f>
        <v>19266</v>
      </c>
      <c r="D15" s="12">
        <f>F15/26</f>
        <v>606.6567</v>
      </c>
      <c r="E15" s="17">
        <f>F15/12</f>
        <v>1314.4228499999999</v>
      </c>
      <c r="F15" s="25">
        <f>(C15-D13*24-D14*24)*D11+D14*24</f>
        <v>15773.074199999999</v>
      </c>
      <c r="G15" s="26"/>
      <c r="I15" s="82">
        <v>2008</v>
      </c>
      <c r="J15" s="82"/>
      <c r="K15" s="18">
        <v>3</v>
      </c>
      <c r="L15" s="18">
        <f>L14-1</f>
        <v>29</v>
      </c>
      <c r="M15" s="88">
        <v>65000</v>
      </c>
      <c r="N15" s="83">
        <f t="shared" si="0"/>
        <v>0.10169491525423724</v>
      </c>
      <c r="O15" s="87">
        <f t="shared" si="1"/>
        <v>31.25</v>
      </c>
      <c r="P15" s="88">
        <v>38000</v>
      </c>
      <c r="Q15" s="83">
        <f t="shared" si="3"/>
        <v>4.1095890410958846E-2</v>
      </c>
      <c r="R15" s="87">
        <f t="shared" si="4"/>
        <v>18.26923076923077</v>
      </c>
    </row>
    <row r="16" spans="2:18" x14ac:dyDescent="0.2">
      <c r="B16" s="27"/>
      <c r="C16" s="17"/>
      <c r="D16" s="12"/>
      <c r="E16" s="17"/>
      <c r="F16" s="25"/>
      <c r="G16" s="26"/>
      <c r="I16" s="18">
        <v>2007</v>
      </c>
      <c r="J16" s="18"/>
      <c r="K16" s="18">
        <v>2.2000000000000002</v>
      </c>
      <c r="L16" s="18">
        <f>L15-1</f>
        <v>28</v>
      </c>
      <c r="M16" s="88">
        <v>59000</v>
      </c>
      <c r="N16" s="83">
        <f t="shared" si="0"/>
        <v>8.256880733944949E-2</v>
      </c>
      <c r="O16" s="87">
        <f t="shared" si="1"/>
        <v>28.365384615384617</v>
      </c>
      <c r="P16" s="88">
        <v>36500</v>
      </c>
      <c r="Q16" s="83">
        <f t="shared" si="3"/>
        <v>0.10740291262135915</v>
      </c>
      <c r="R16" s="87">
        <f t="shared" si="4"/>
        <v>17.548076923076923</v>
      </c>
    </row>
    <row r="17" spans="2:18" x14ac:dyDescent="0.2">
      <c r="B17" s="53" t="s">
        <v>29</v>
      </c>
      <c r="C17" s="11"/>
      <c r="D17" s="11"/>
      <c r="E17" s="57">
        <f>E8+E15</f>
        <v>6232.4645467892024</v>
      </c>
      <c r="F17" s="56">
        <f>F8+F15</f>
        <v>74789.574561470436</v>
      </c>
      <c r="H17" s="2"/>
      <c r="I17" s="18">
        <v>2006</v>
      </c>
      <c r="J17" s="18"/>
      <c r="K17" s="18">
        <v>2.1</v>
      </c>
      <c r="L17" s="18">
        <f>L16-1</f>
        <v>27</v>
      </c>
      <c r="M17" s="88">
        <v>54500</v>
      </c>
      <c r="N17" s="83">
        <f t="shared" si="0"/>
        <v>4.8076923076923128E-2</v>
      </c>
      <c r="O17" s="87">
        <f t="shared" si="1"/>
        <v>26.201923076923077</v>
      </c>
      <c r="P17" s="88">
        <v>32960</v>
      </c>
      <c r="Q17" s="83">
        <f t="shared" si="3"/>
        <v>5.6410256410256432E-2</v>
      </c>
      <c r="R17" s="87">
        <f t="shared" si="4"/>
        <v>15.846153846153847</v>
      </c>
    </row>
    <row r="18" spans="2:18" ht="13.5" thickBot="1" x14ac:dyDescent="0.25">
      <c r="B18" s="27"/>
      <c r="C18" s="17"/>
      <c r="D18" s="12"/>
      <c r="E18" s="21"/>
      <c r="F18" s="22"/>
      <c r="I18" s="18">
        <v>2005</v>
      </c>
      <c r="J18" s="18"/>
      <c r="K18" s="18">
        <v>1</v>
      </c>
      <c r="L18" s="18">
        <f>L17-1</f>
        <v>26</v>
      </c>
      <c r="M18" s="88">
        <v>52000</v>
      </c>
      <c r="N18" s="83">
        <f t="shared" si="0"/>
        <v>6.1224489795918435E-2</v>
      </c>
      <c r="O18" s="87">
        <f t="shared" si="1"/>
        <v>25</v>
      </c>
      <c r="P18" s="88">
        <v>31200</v>
      </c>
      <c r="Q18" s="83">
        <f t="shared" si="3"/>
        <v>0.38666666666666671</v>
      </c>
      <c r="R18" s="87">
        <f t="shared" si="4"/>
        <v>15</v>
      </c>
    </row>
    <row r="19" spans="2:18" outlineLevel="1" x14ac:dyDescent="0.2">
      <c r="B19" s="20" t="s">
        <v>32</v>
      </c>
      <c r="C19" s="29"/>
      <c r="D19" s="100"/>
      <c r="E19" s="46"/>
      <c r="F19" s="47"/>
      <c r="I19" s="86" t="s">
        <v>67</v>
      </c>
      <c r="J19" s="86"/>
      <c r="K19" s="18"/>
      <c r="L19" s="18"/>
      <c r="M19" s="88">
        <v>49000</v>
      </c>
      <c r="N19" s="18"/>
      <c r="O19" s="87">
        <f t="shared" si="1"/>
        <v>23.557692307692307</v>
      </c>
      <c r="P19" s="88">
        <v>22500</v>
      </c>
      <c r="R19" s="87">
        <f t="shared" si="4"/>
        <v>10.817307692307692</v>
      </c>
    </row>
    <row r="20" spans="2:18" outlineLevel="1" x14ac:dyDescent="0.2">
      <c r="B20" s="10"/>
      <c r="C20" s="17"/>
      <c r="D20" s="24" t="s">
        <v>33</v>
      </c>
      <c r="E20" s="90" t="s">
        <v>2</v>
      </c>
      <c r="F20" s="91" t="s">
        <v>1</v>
      </c>
      <c r="I20" s="6"/>
      <c r="J20" s="6"/>
      <c r="K20" s="18"/>
      <c r="L20" s="18"/>
      <c r="M20" s="84"/>
      <c r="N20" s="18"/>
      <c r="P20" s="84"/>
    </row>
    <row r="21" spans="2:18" outlineLevel="1" x14ac:dyDescent="0.2">
      <c r="B21" s="10"/>
      <c r="C21" s="36" t="s">
        <v>11</v>
      </c>
      <c r="D21" s="72">
        <f>F21/26</f>
        <v>317.30769230769232</v>
      </c>
      <c r="E21" s="94">
        <f>F21/12</f>
        <v>687.5</v>
      </c>
      <c r="F21" s="92">
        <f>C3*D5/100</f>
        <v>8250</v>
      </c>
      <c r="I21" s="18"/>
      <c r="J21" s="18" t="s">
        <v>11</v>
      </c>
      <c r="K21" s="18" t="s">
        <v>12</v>
      </c>
      <c r="P21" s="109"/>
      <c r="Q21">
        <v>19.5</v>
      </c>
    </row>
    <row r="22" spans="2:18" outlineLevel="1" x14ac:dyDescent="0.2">
      <c r="B22" s="10"/>
      <c r="C22" s="36" t="s">
        <v>12</v>
      </c>
      <c r="D22" s="72">
        <f>F22/24</f>
        <v>42.25</v>
      </c>
      <c r="E22" s="94">
        <f>F22/12</f>
        <v>84.5</v>
      </c>
      <c r="F22" s="92">
        <f>(C10)*D12/100</f>
        <v>1014</v>
      </c>
      <c r="I22" s="18" t="s">
        <v>82</v>
      </c>
      <c r="J22" s="111">
        <v>1789.8</v>
      </c>
      <c r="K22" s="111">
        <v>575</v>
      </c>
    </row>
    <row r="23" spans="2:18" outlineLevel="1" x14ac:dyDescent="0.2">
      <c r="B23" s="53" t="s">
        <v>71</v>
      </c>
      <c r="C23" s="54"/>
      <c r="D23" s="95"/>
      <c r="E23" s="96">
        <f>E22+E21</f>
        <v>772</v>
      </c>
      <c r="F23" s="93">
        <f>F22+F21</f>
        <v>9264</v>
      </c>
      <c r="G23" s="26"/>
      <c r="H23" s="3"/>
      <c r="I23" s="18" t="s">
        <v>84</v>
      </c>
      <c r="J23" s="111">
        <v>378</v>
      </c>
      <c r="K23" s="111">
        <v>25</v>
      </c>
    </row>
    <row r="24" spans="2:18" ht="13.5" outlineLevel="1" thickBot="1" x14ac:dyDescent="0.25">
      <c r="B24" s="10"/>
      <c r="C24" s="36"/>
      <c r="D24" s="45"/>
      <c r="E24" s="40"/>
      <c r="F24" s="22"/>
      <c r="G24" s="26"/>
      <c r="H24" s="2"/>
      <c r="I24" s="18" t="s">
        <v>83</v>
      </c>
      <c r="J24" s="111">
        <v>1805.21</v>
      </c>
      <c r="K24" s="111">
        <v>575</v>
      </c>
    </row>
    <row r="25" spans="2:18" outlineLevel="1" x14ac:dyDescent="0.2">
      <c r="B25" s="20" t="s">
        <v>79</v>
      </c>
      <c r="C25" s="70"/>
      <c r="D25" s="71"/>
      <c r="E25" s="66"/>
      <c r="F25" s="47"/>
      <c r="G25" s="26"/>
      <c r="I25" s="18" t="s">
        <v>85</v>
      </c>
      <c r="J25" s="111">
        <v>260</v>
      </c>
      <c r="K25" s="111">
        <v>25</v>
      </c>
      <c r="L25" s="108"/>
      <c r="M25" s="107"/>
      <c r="N25" s="80"/>
    </row>
    <row r="26" spans="2:18" outlineLevel="1" x14ac:dyDescent="0.2">
      <c r="B26" s="10"/>
      <c r="C26" s="36"/>
      <c r="D26" s="45" t="s">
        <v>33</v>
      </c>
      <c r="E26" s="21" t="s">
        <v>2</v>
      </c>
      <c r="F26" s="22" t="s">
        <v>1</v>
      </c>
      <c r="G26" s="26"/>
    </row>
    <row r="27" spans="2:18" outlineLevel="1" x14ac:dyDescent="0.2">
      <c r="B27" s="27" t="s">
        <v>11</v>
      </c>
      <c r="C27" s="69" t="s">
        <v>47</v>
      </c>
      <c r="D27" s="97">
        <f>6.28+5.46+5.52+1.2</f>
        <v>18.459999999999997</v>
      </c>
      <c r="E27" s="72">
        <f>D27*26/12</f>
        <v>39.996666666666663</v>
      </c>
      <c r="F27" s="22">
        <f>D27*26</f>
        <v>479.95999999999992</v>
      </c>
      <c r="G27" s="24"/>
      <c r="H27" s="6"/>
    </row>
    <row r="28" spans="2:18" outlineLevel="1" x14ac:dyDescent="0.2">
      <c r="B28" s="27" t="s">
        <v>12</v>
      </c>
      <c r="C28" s="69" t="s">
        <v>47</v>
      </c>
      <c r="D28" s="97">
        <v>0</v>
      </c>
      <c r="E28" s="72">
        <f>D28*2</f>
        <v>0</v>
      </c>
      <c r="F28" s="22">
        <f>E28*12</f>
        <v>0</v>
      </c>
      <c r="G28" s="24"/>
      <c r="H28" s="6"/>
    </row>
    <row r="29" spans="2:18" outlineLevel="1" x14ac:dyDescent="0.2">
      <c r="B29" s="58"/>
      <c r="C29" s="36"/>
      <c r="D29" s="45"/>
      <c r="E29" s="40"/>
      <c r="F29" s="22"/>
      <c r="G29" s="26"/>
      <c r="H29" s="6"/>
    </row>
    <row r="30" spans="2:18" outlineLevel="1" x14ac:dyDescent="0.2">
      <c r="B30" s="53" t="s">
        <v>71</v>
      </c>
      <c r="C30" s="54"/>
      <c r="D30" s="55"/>
      <c r="E30" s="57">
        <f>F30/12</f>
        <v>39.996666666666663</v>
      </c>
      <c r="F30" s="56">
        <f>F27+F28</f>
        <v>479.95999999999992</v>
      </c>
      <c r="G30" s="26"/>
      <c r="H30" s="79"/>
    </row>
    <row r="31" spans="2:18" ht="13.5" outlineLevel="1" thickBot="1" x14ac:dyDescent="0.25">
      <c r="B31" s="38"/>
      <c r="C31" s="41"/>
      <c r="D31" s="42"/>
      <c r="E31" s="43"/>
      <c r="F31" s="44"/>
      <c r="G31" s="26"/>
      <c r="H31" s="79"/>
    </row>
    <row r="32" spans="2:18" x14ac:dyDescent="0.2">
      <c r="B32" s="27" t="s">
        <v>70</v>
      </c>
      <c r="C32" s="39"/>
      <c r="D32" s="40"/>
      <c r="E32" s="21"/>
      <c r="F32" s="22"/>
      <c r="G32" s="26"/>
      <c r="H32" s="79"/>
      <c r="K32" s="2"/>
    </row>
    <row r="33" spans="2:10" x14ac:dyDescent="0.2">
      <c r="B33" s="27"/>
      <c r="C33" s="39"/>
      <c r="D33" s="24" t="s">
        <v>33</v>
      </c>
      <c r="E33" s="21" t="s">
        <v>2</v>
      </c>
      <c r="F33" s="22" t="s">
        <v>1</v>
      </c>
      <c r="G33" s="26"/>
      <c r="H33" s="79"/>
    </row>
    <row r="34" spans="2:10" x14ac:dyDescent="0.2">
      <c r="B34" s="27" t="s">
        <v>35</v>
      </c>
      <c r="C34" s="39"/>
      <c r="D34" s="97">
        <v>200</v>
      </c>
      <c r="E34" s="23">
        <f>F34/12</f>
        <v>433.33333333333331</v>
      </c>
      <c r="F34" s="50">
        <f>D34*26</f>
        <v>5200</v>
      </c>
      <c r="G34" s="26"/>
      <c r="H34" s="79"/>
    </row>
    <row r="35" spans="2:10" x14ac:dyDescent="0.2">
      <c r="B35" s="27" t="s">
        <v>34</v>
      </c>
      <c r="C35" s="39"/>
      <c r="D35" s="97">
        <v>25</v>
      </c>
      <c r="E35" s="23">
        <f>D35*2</f>
        <v>50</v>
      </c>
      <c r="F35" s="50">
        <f>E35*12</f>
        <v>600</v>
      </c>
      <c r="G35" s="26"/>
      <c r="H35" s="79"/>
    </row>
    <row r="36" spans="2:10" x14ac:dyDescent="0.2">
      <c r="B36" s="27"/>
      <c r="C36" s="39"/>
      <c r="D36" s="49"/>
      <c r="E36" s="23"/>
      <c r="F36" s="50"/>
      <c r="G36" s="26"/>
      <c r="H36" s="79"/>
      <c r="I36" s="63"/>
      <c r="J36" s="63"/>
    </row>
    <row r="37" spans="2:10" x14ac:dyDescent="0.2">
      <c r="B37" s="53" t="s">
        <v>71</v>
      </c>
      <c r="C37" s="54"/>
      <c r="D37" s="55"/>
      <c r="E37" s="57">
        <f>F37/12</f>
        <v>483.33333333333331</v>
      </c>
      <c r="F37" s="56">
        <f>F35+F34</f>
        <v>5800</v>
      </c>
      <c r="G37" s="26"/>
      <c r="H37" s="79"/>
    </row>
    <row r="38" spans="2:10" ht="13.5" thickBot="1" x14ac:dyDescent="0.25">
      <c r="B38" s="27"/>
      <c r="C38" s="39"/>
      <c r="D38" s="49"/>
      <c r="E38" s="48"/>
      <c r="F38" s="50"/>
      <c r="G38" s="26"/>
      <c r="H38" s="79"/>
    </row>
    <row r="39" spans="2:10" hidden="1" outlineLevel="1" x14ac:dyDescent="0.2">
      <c r="B39" s="20"/>
      <c r="C39" s="59"/>
      <c r="D39" s="60"/>
      <c r="E39" s="61"/>
      <c r="F39" s="62"/>
      <c r="G39" s="26"/>
      <c r="H39" s="7"/>
    </row>
    <row r="40" spans="2:10" hidden="1" outlineLevel="1" x14ac:dyDescent="0.2">
      <c r="B40" s="27" t="s">
        <v>21</v>
      </c>
      <c r="C40" s="39"/>
      <c r="D40" s="24" t="s">
        <v>33</v>
      </c>
      <c r="E40" s="21" t="s">
        <v>2</v>
      </c>
      <c r="F40" s="91" t="s">
        <v>1</v>
      </c>
      <c r="G40" s="26"/>
      <c r="H40" s="7"/>
    </row>
    <row r="41" spans="2:10" hidden="1" outlineLevel="1" x14ac:dyDescent="0.2">
      <c r="B41" s="10"/>
      <c r="C41" s="36" t="s">
        <v>34</v>
      </c>
      <c r="D41" s="48">
        <f>F41/24</f>
        <v>0</v>
      </c>
      <c r="E41" s="2">
        <f>F41/12</f>
        <v>0</v>
      </c>
      <c r="F41" s="98">
        <v>0</v>
      </c>
      <c r="G41" s="26"/>
      <c r="H41" s="7"/>
    </row>
    <row r="42" spans="2:10" hidden="1" outlineLevel="1" x14ac:dyDescent="0.2">
      <c r="B42" s="10"/>
      <c r="C42" s="36" t="s">
        <v>35</v>
      </c>
      <c r="D42" s="48">
        <f>F42/26</f>
        <v>0</v>
      </c>
      <c r="E42" s="2">
        <f>F42/12</f>
        <v>0</v>
      </c>
      <c r="F42" s="98">
        <v>0</v>
      </c>
      <c r="G42" s="26"/>
      <c r="H42" s="7"/>
    </row>
    <row r="43" spans="2:10" hidden="1" outlineLevel="1" x14ac:dyDescent="0.2">
      <c r="B43" s="27"/>
      <c r="C43" s="39"/>
      <c r="D43" s="48"/>
      <c r="F43" s="99"/>
      <c r="G43" s="26"/>
      <c r="H43" s="7"/>
    </row>
    <row r="44" spans="2:10" hidden="1" outlineLevel="1" x14ac:dyDescent="0.2">
      <c r="B44" s="27" t="s">
        <v>41</v>
      </c>
      <c r="C44" s="39"/>
      <c r="D44" s="24" t="s">
        <v>33</v>
      </c>
      <c r="E44" s="21" t="s">
        <v>2</v>
      </c>
      <c r="F44" s="91" t="s">
        <v>1</v>
      </c>
      <c r="G44" s="26"/>
      <c r="H44" s="7"/>
    </row>
    <row r="45" spans="2:10" hidden="1" outlineLevel="1" x14ac:dyDescent="0.2">
      <c r="B45" s="10"/>
      <c r="C45" s="36" t="s">
        <v>34</v>
      </c>
      <c r="D45" s="48">
        <f>F45/24</f>
        <v>0</v>
      </c>
      <c r="E45" s="2">
        <f>F45/12</f>
        <v>0</v>
      </c>
      <c r="F45" s="98">
        <v>0</v>
      </c>
      <c r="G45" s="26"/>
      <c r="H45" s="78"/>
    </row>
    <row r="46" spans="2:10" hidden="1" outlineLevel="1" x14ac:dyDescent="0.2">
      <c r="B46" s="10"/>
      <c r="C46" s="36" t="s">
        <v>35</v>
      </c>
      <c r="D46" s="48">
        <f>F46/26</f>
        <v>0</v>
      </c>
      <c r="E46" s="2">
        <f>F46/12</f>
        <v>0</v>
      </c>
      <c r="F46" s="98">
        <v>0</v>
      </c>
      <c r="G46" s="26"/>
      <c r="H46" s="7"/>
    </row>
    <row r="47" spans="2:10" hidden="1" outlineLevel="1" x14ac:dyDescent="0.2">
      <c r="B47" s="27"/>
      <c r="C47" s="39"/>
      <c r="D47" s="49"/>
      <c r="E47" s="48"/>
      <c r="F47" s="50"/>
      <c r="G47" s="26"/>
      <c r="H47" s="7"/>
    </row>
    <row r="48" spans="2:10" hidden="1" outlineLevel="1" x14ac:dyDescent="0.2">
      <c r="B48" s="53" t="s">
        <v>36</v>
      </c>
      <c r="C48" s="54"/>
      <c r="D48" s="55"/>
      <c r="E48" s="57"/>
      <c r="F48" s="56">
        <f>SUM(F41:F46)</f>
        <v>0</v>
      </c>
      <c r="G48" s="26"/>
      <c r="H48" s="7"/>
    </row>
    <row r="49" spans="1:18" ht="13.5" hidden="1" outlineLevel="1" thickBot="1" x14ac:dyDescent="0.25">
      <c r="B49" s="14"/>
      <c r="C49" s="40"/>
      <c r="D49" s="49"/>
      <c r="E49" s="24"/>
      <c r="F49" s="65"/>
      <c r="G49" s="26"/>
      <c r="H49" s="7"/>
    </row>
    <row r="50" spans="1:18" collapsed="1" x14ac:dyDescent="0.2">
      <c r="B50" s="20" t="s">
        <v>69</v>
      </c>
      <c r="C50" s="66"/>
      <c r="D50" s="60"/>
      <c r="E50" s="67"/>
      <c r="F50" s="68"/>
      <c r="G50" s="26"/>
      <c r="H50" s="7"/>
      <c r="K50" s="2"/>
    </row>
    <row r="51" spans="1:18" x14ac:dyDescent="0.2">
      <c r="B51" s="64"/>
      <c r="C51" s="40"/>
      <c r="D51" s="49"/>
      <c r="E51" s="24"/>
      <c r="F51" s="65"/>
      <c r="G51" s="26"/>
      <c r="H51" s="7"/>
      <c r="K51" s="18"/>
      <c r="L51" s="18"/>
      <c r="M51" s="18"/>
      <c r="N51" s="18"/>
      <c r="P51" s="18"/>
    </row>
    <row r="52" spans="1:18" x14ac:dyDescent="0.2">
      <c r="B52" s="64" t="s">
        <v>11</v>
      </c>
      <c r="C52" s="49" t="s">
        <v>72</v>
      </c>
      <c r="D52" s="49">
        <f>F52/26</f>
        <v>2051.4053985180935</v>
      </c>
      <c r="E52" s="24">
        <f>F52/12</f>
        <v>4444.7116967892025</v>
      </c>
      <c r="F52" s="65">
        <f>F8-F27-F34-F41-F45</f>
        <v>53336.540361470434</v>
      </c>
      <c r="G52" s="26"/>
      <c r="H52" s="78"/>
    </row>
    <row r="53" spans="1:18" x14ac:dyDescent="0.2">
      <c r="B53" s="64" t="s">
        <v>12</v>
      </c>
      <c r="C53" s="49" t="s">
        <v>73</v>
      </c>
      <c r="D53" s="49">
        <f>F53/24</f>
        <v>632.21142499999996</v>
      </c>
      <c r="E53" s="24">
        <f>F53/12</f>
        <v>1264.4228499999999</v>
      </c>
      <c r="F53" s="65">
        <f>F15-F28-F35-F42-F46</f>
        <v>15173.074199999999</v>
      </c>
      <c r="G53" s="26"/>
      <c r="H53" s="7"/>
    </row>
    <row r="54" spans="1:18" x14ac:dyDescent="0.2">
      <c r="B54" s="64"/>
      <c r="C54" s="40"/>
      <c r="D54" s="49"/>
      <c r="E54" s="24"/>
      <c r="F54" s="65"/>
      <c r="G54" s="26"/>
      <c r="H54" s="7"/>
    </row>
    <row r="55" spans="1:18" x14ac:dyDescent="0.2">
      <c r="B55" s="53" t="s">
        <v>46</v>
      </c>
      <c r="C55" s="54"/>
      <c r="D55" s="55"/>
      <c r="E55" s="57">
        <f>D52*2+575*2</f>
        <v>5252.8107970361871</v>
      </c>
      <c r="F55" s="56">
        <f>F52+F53</f>
        <v>68509.614561470429</v>
      </c>
      <c r="G55" s="9"/>
      <c r="H55" s="7"/>
      <c r="J55" s="103"/>
      <c r="K55" s="2"/>
      <c r="L55" s="12"/>
      <c r="M55" s="12"/>
      <c r="N55" s="12"/>
      <c r="O55" s="12"/>
      <c r="P55" s="12"/>
    </row>
    <row r="56" spans="1:18" ht="13.5" thickBot="1" x14ac:dyDescent="0.25">
      <c r="B56" s="14"/>
      <c r="C56" s="28"/>
      <c r="D56" s="51"/>
      <c r="E56" s="51"/>
      <c r="F56" s="52"/>
      <c r="G56" s="26"/>
      <c r="H56" s="7"/>
    </row>
    <row r="57" spans="1:18" x14ac:dyDescent="0.2">
      <c r="B57" s="27" t="s">
        <v>0</v>
      </c>
      <c r="C57" s="17"/>
      <c r="D57" s="17"/>
      <c r="E57" s="17"/>
      <c r="F57" s="25"/>
      <c r="G57" s="74"/>
      <c r="H57" s="23"/>
      <c r="L57" s="12"/>
    </row>
    <row r="58" spans="1:18" x14ac:dyDescent="0.2">
      <c r="B58" s="27" t="s">
        <v>4</v>
      </c>
      <c r="C58" s="17"/>
      <c r="D58" s="21" t="s">
        <v>4</v>
      </c>
      <c r="E58" s="21" t="s">
        <v>2</v>
      </c>
      <c r="F58" s="22" t="s">
        <v>1</v>
      </c>
      <c r="G58" s="74" t="s">
        <v>49</v>
      </c>
      <c r="H58" s="23" t="s">
        <v>48</v>
      </c>
      <c r="J58" s="76"/>
      <c r="K58" s="18"/>
      <c r="L58" s="18"/>
      <c r="M58" s="18"/>
      <c r="N58" s="18"/>
      <c r="P58" s="18"/>
    </row>
    <row r="59" spans="1:18" x14ac:dyDescent="0.2">
      <c r="A59">
        <v>1</v>
      </c>
      <c r="B59" s="10"/>
      <c r="C59" s="17" t="s">
        <v>7</v>
      </c>
      <c r="D59" s="16">
        <v>170</v>
      </c>
      <c r="E59" s="17">
        <f t="shared" ref="E59:E64" si="5">F59/12</f>
        <v>736.66666666666663</v>
      </c>
      <c r="F59" s="25">
        <f>D59*52</f>
        <v>8840</v>
      </c>
      <c r="G59" s="63">
        <f t="shared" ref="G59:G64" si="6">F59/F$96</f>
        <v>0.14111820533401273</v>
      </c>
      <c r="H59" s="63">
        <f t="shared" ref="H59:H64" si="7">F59/F$17</f>
        <v>0.11819829236672953</v>
      </c>
      <c r="J59" s="103"/>
      <c r="K59" s="2"/>
      <c r="L59" s="12"/>
      <c r="M59" s="12"/>
      <c r="N59" s="12"/>
      <c r="O59" s="12"/>
      <c r="P59" s="12"/>
    </row>
    <row r="60" spans="1:18" x14ac:dyDescent="0.2">
      <c r="A60">
        <v>2</v>
      </c>
      <c r="B60" s="10"/>
      <c r="C60" s="17" t="s">
        <v>6</v>
      </c>
      <c r="D60" s="16">
        <v>45</v>
      </c>
      <c r="E60" s="17">
        <f t="shared" si="5"/>
        <v>195</v>
      </c>
      <c r="F60" s="25">
        <f>D60*52</f>
        <v>2340</v>
      </c>
      <c r="G60" s="63">
        <f t="shared" si="6"/>
        <v>3.7354819059003369E-2</v>
      </c>
      <c r="H60" s="63">
        <f t="shared" si="7"/>
        <v>3.1287783273546053E-2</v>
      </c>
      <c r="J60" s="103"/>
      <c r="K60" s="2"/>
      <c r="L60" s="12"/>
      <c r="M60" s="12"/>
      <c r="N60" s="12"/>
      <c r="O60" s="12"/>
      <c r="P60" s="12"/>
    </row>
    <row r="61" spans="1:18" x14ac:dyDescent="0.2">
      <c r="A61">
        <v>3</v>
      </c>
      <c r="B61" s="10"/>
      <c r="C61" s="17" t="s">
        <v>30</v>
      </c>
      <c r="D61" s="16">
        <v>50</v>
      </c>
      <c r="E61" s="17">
        <f t="shared" si="5"/>
        <v>100</v>
      </c>
      <c r="F61" s="25">
        <f>D61*24</f>
        <v>1200</v>
      </c>
      <c r="G61" s="63">
        <f t="shared" si="6"/>
        <v>1.9156317466155575E-2</v>
      </c>
      <c r="H61" s="63">
        <f t="shared" si="7"/>
        <v>1.604501706335695E-2</v>
      </c>
      <c r="J61" s="103"/>
      <c r="K61" s="2"/>
      <c r="L61" s="12"/>
      <c r="M61" s="12"/>
      <c r="N61" s="12"/>
      <c r="O61" s="12"/>
      <c r="P61" s="12"/>
      <c r="R61" s="2"/>
    </row>
    <row r="62" spans="1:18" x14ac:dyDescent="0.2">
      <c r="A62">
        <v>4</v>
      </c>
      <c r="B62" s="10"/>
      <c r="C62" s="17" t="s">
        <v>31</v>
      </c>
      <c r="D62" s="16">
        <v>50</v>
      </c>
      <c r="E62" s="17">
        <f t="shared" si="5"/>
        <v>100</v>
      </c>
      <c r="F62" s="25">
        <f>D62*24</f>
        <v>1200</v>
      </c>
      <c r="G62" s="63">
        <f t="shared" si="6"/>
        <v>1.9156317466155575E-2</v>
      </c>
      <c r="H62" s="63">
        <f t="shared" si="7"/>
        <v>1.604501706335695E-2</v>
      </c>
      <c r="J62" s="103"/>
      <c r="K62" s="2"/>
      <c r="L62" s="12"/>
      <c r="M62" s="12"/>
      <c r="N62" s="12"/>
      <c r="O62" s="12"/>
      <c r="P62" s="12"/>
    </row>
    <row r="63" spans="1:18" x14ac:dyDescent="0.2">
      <c r="A63">
        <v>5</v>
      </c>
      <c r="B63" s="10"/>
      <c r="C63" s="17" t="s">
        <v>78</v>
      </c>
      <c r="D63" s="16">
        <v>20</v>
      </c>
      <c r="E63" s="17">
        <f t="shared" si="5"/>
        <v>86.666666666666671</v>
      </c>
      <c r="F63" s="25">
        <f>D63*52</f>
        <v>1040</v>
      </c>
      <c r="G63" s="63">
        <f t="shared" si="6"/>
        <v>1.6602141804001498E-2</v>
      </c>
      <c r="H63" s="63">
        <f t="shared" si="7"/>
        <v>1.3905681454909356E-2</v>
      </c>
      <c r="J63" s="103"/>
      <c r="K63" s="2"/>
      <c r="L63" s="12"/>
      <c r="M63" s="12"/>
      <c r="N63" s="12"/>
      <c r="O63" s="12"/>
      <c r="P63" s="12"/>
    </row>
    <row r="64" spans="1:18" x14ac:dyDescent="0.2">
      <c r="A64">
        <v>6</v>
      </c>
      <c r="B64" s="10"/>
      <c r="C64" s="17" t="s">
        <v>77</v>
      </c>
      <c r="D64" s="16">
        <v>0</v>
      </c>
      <c r="E64" s="17">
        <f t="shared" si="5"/>
        <v>0</v>
      </c>
      <c r="F64" s="25">
        <f>D64*52</f>
        <v>0</v>
      </c>
      <c r="G64" s="63">
        <f t="shared" si="6"/>
        <v>0</v>
      </c>
      <c r="H64" s="63">
        <f t="shared" si="7"/>
        <v>0</v>
      </c>
      <c r="I64" s="6"/>
      <c r="J64" s="103"/>
      <c r="K64" s="2"/>
      <c r="L64" s="12"/>
      <c r="M64" s="12"/>
      <c r="N64" s="12"/>
      <c r="O64" s="12"/>
      <c r="P64" s="12"/>
    </row>
    <row r="65" spans="1:22" x14ac:dyDescent="0.2">
      <c r="B65" s="10"/>
      <c r="C65" s="17"/>
      <c r="D65" s="17"/>
      <c r="E65" s="17"/>
      <c r="F65" s="25"/>
      <c r="G65" s="9"/>
      <c r="J65" s="76"/>
    </row>
    <row r="66" spans="1:22" x14ac:dyDescent="0.2">
      <c r="B66" s="27" t="s">
        <v>24</v>
      </c>
      <c r="C66" s="17"/>
      <c r="D66" s="17"/>
      <c r="E66" s="21" t="s">
        <v>2</v>
      </c>
      <c r="F66" s="22" t="s">
        <v>1</v>
      </c>
      <c r="G66" s="26"/>
      <c r="J66" s="76"/>
    </row>
    <row r="67" spans="1:22" x14ac:dyDescent="0.2">
      <c r="A67">
        <v>7</v>
      </c>
      <c r="B67" s="10"/>
      <c r="C67" s="17" t="s">
        <v>56</v>
      </c>
      <c r="D67" s="17"/>
      <c r="E67" s="16">
        <v>1693.65</v>
      </c>
      <c r="F67" s="25">
        <f t="shared" ref="F67:F85" si="8">E67*12</f>
        <v>20323.800000000003</v>
      </c>
      <c r="G67" s="63">
        <f t="shared" ref="G67:G85" si="9">F67/F$96</f>
        <v>0.32444097076554396</v>
      </c>
      <c r="H67" s="63">
        <f t="shared" ref="H67:H85" si="10">F67/F$17</f>
        <v>0.27174643149354499</v>
      </c>
      <c r="I67" s="2"/>
      <c r="J67" s="103"/>
      <c r="K67" s="2"/>
      <c r="L67" s="12"/>
      <c r="M67" s="12"/>
      <c r="N67" s="12"/>
      <c r="O67" s="12"/>
      <c r="P67" s="12"/>
    </row>
    <row r="68" spans="1:22" x14ac:dyDescent="0.2">
      <c r="A68">
        <v>8</v>
      </c>
      <c r="B68" s="10"/>
      <c r="C68" s="17" t="s">
        <v>55</v>
      </c>
      <c r="D68" s="17"/>
      <c r="E68" s="16">
        <v>0</v>
      </c>
      <c r="F68" s="25">
        <f t="shared" si="8"/>
        <v>0</v>
      </c>
      <c r="G68" s="63">
        <f t="shared" si="9"/>
        <v>0</v>
      </c>
      <c r="H68" s="63">
        <f t="shared" si="10"/>
        <v>0</v>
      </c>
      <c r="J68" s="103"/>
      <c r="K68" s="2"/>
      <c r="L68" s="12"/>
      <c r="M68" s="12"/>
      <c r="N68" s="12"/>
      <c r="O68" s="12"/>
      <c r="P68" s="12"/>
      <c r="S68" s="2"/>
      <c r="T68" s="2"/>
      <c r="U68" s="2"/>
      <c r="V68" s="2"/>
    </row>
    <row r="69" spans="1:22" x14ac:dyDescent="0.2">
      <c r="A69">
        <v>9</v>
      </c>
      <c r="B69" s="10"/>
      <c r="C69" s="17" t="s">
        <v>57</v>
      </c>
      <c r="D69" s="17"/>
      <c r="E69" s="16">
        <v>260</v>
      </c>
      <c r="F69" s="25">
        <f t="shared" si="8"/>
        <v>3120</v>
      </c>
      <c r="G69" s="63">
        <f t="shared" si="9"/>
        <v>4.9806425412004494E-2</v>
      </c>
      <c r="H69" s="63">
        <f t="shared" si="10"/>
        <v>4.1717044364728069E-2</v>
      </c>
      <c r="J69" s="103"/>
      <c r="K69" s="2"/>
      <c r="L69" s="12"/>
      <c r="M69" s="12"/>
      <c r="N69" s="12"/>
      <c r="O69" s="12"/>
      <c r="P69" s="12"/>
    </row>
    <row r="70" spans="1:22" x14ac:dyDescent="0.2">
      <c r="A70">
        <v>10</v>
      </c>
      <c r="B70" s="10"/>
      <c r="C70" s="48" t="s">
        <v>74</v>
      </c>
      <c r="D70" s="17"/>
      <c r="E70" s="16">
        <v>0</v>
      </c>
      <c r="F70" s="25">
        <f>E70*12</f>
        <v>0</v>
      </c>
      <c r="G70" s="63">
        <f t="shared" si="9"/>
        <v>0</v>
      </c>
      <c r="H70" s="63">
        <f t="shared" si="10"/>
        <v>0</v>
      </c>
      <c r="J70" s="103"/>
      <c r="K70" s="2"/>
      <c r="L70" s="12"/>
      <c r="M70" s="12"/>
      <c r="N70" s="12"/>
      <c r="O70" s="12"/>
      <c r="P70" s="12"/>
    </row>
    <row r="71" spans="1:22" x14ac:dyDescent="0.2">
      <c r="A71">
        <v>11</v>
      </c>
      <c r="B71" s="10"/>
      <c r="C71" s="17" t="s">
        <v>19</v>
      </c>
      <c r="D71" s="17"/>
      <c r="E71" s="16">
        <v>123.56</v>
      </c>
      <c r="F71" s="25">
        <f t="shared" si="8"/>
        <v>1482.72</v>
      </c>
      <c r="G71" s="63">
        <f t="shared" si="9"/>
        <v>2.3669545861181827E-2</v>
      </c>
      <c r="H71" s="63">
        <f t="shared" si="10"/>
        <v>1.9825223083483848E-2</v>
      </c>
      <c r="J71" s="103"/>
      <c r="K71" s="2"/>
      <c r="L71" s="12"/>
      <c r="M71" s="12"/>
      <c r="N71" s="12"/>
      <c r="O71" s="12"/>
      <c r="P71" s="12"/>
    </row>
    <row r="72" spans="1:22" x14ac:dyDescent="0.2">
      <c r="A72">
        <v>12</v>
      </c>
      <c r="B72" s="10"/>
      <c r="C72" s="17" t="s">
        <v>58</v>
      </c>
      <c r="D72" s="17"/>
      <c r="E72" s="16">
        <v>35</v>
      </c>
      <c r="F72" s="25">
        <f t="shared" si="8"/>
        <v>420</v>
      </c>
      <c r="G72" s="63">
        <f t="shared" si="9"/>
        <v>6.7047111131544514E-3</v>
      </c>
      <c r="H72" s="63">
        <f t="shared" si="10"/>
        <v>5.6157559721749326E-3</v>
      </c>
      <c r="J72" s="103"/>
      <c r="K72" s="2"/>
      <c r="L72" s="12"/>
      <c r="M72" s="12"/>
      <c r="N72" s="12"/>
      <c r="O72" s="12"/>
      <c r="P72" s="12"/>
    </row>
    <row r="73" spans="1:22" x14ac:dyDescent="0.2">
      <c r="A73">
        <v>13</v>
      </c>
      <c r="B73" s="10"/>
      <c r="C73" s="17" t="s">
        <v>59</v>
      </c>
      <c r="D73" s="17"/>
      <c r="E73" s="16">
        <v>65</v>
      </c>
      <c r="F73" s="25">
        <f t="shared" si="8"/>
        <v>780</v>
      </c>
      <c r="G73" s="63">
        <f t="shared" si="9"/>
        <v>1.2451606353001124E-2</v>
      </c>
      <c r="H73" s="63">
        <f t="shared" si="10"/>
        <v>1.0429261091182017E-2</v>
      </c>
      <c r="J73" s="103"/>
      <c r="K73" s="2"/>
      <c r="L73" s="12"/>
      <c r="M73" s="12"/>
      <c r="N73" s="12"/>
      <c r="O73" s="12"/>
      <c r="P73" s="12"/>
    </row>
    <row r="74" spans="1:22" x14ac:dyDescent="0.2">
      <c r="A74">
        <v>14</v>
      </c>
      <c r="B74" s="10"/>
      <c r="C74" s="17" t="s">
        <v>17</v>
      </c>
      <c r="D74" s="17"/>
      <c r="E74" s="16">
        <v>80</v>
      </c>
      <c r="F74" s="25">
        <f t="shared" si="8"/>
        <v>960</v>
      </c>
      <c r="G74" s="63">
        <f t="shared" si="9"/>
        <v>1.532505397292446E-2</v>
      </c>
      <c r="H74" s="63">
        <f t="shared" si="10"/>
        <v>1.283601365068556E-2</v>
      </c>
      <c r="J74" s="103"/>
      <c r="K74" s="2"/>
      <c r="L74" s="12"/>
      <c r="M74" s="12"/>
      <c r="N74" s="12"/>
      <c r="O74" s="12"/>
      <c r="P74" s="12"/>
    </row>
    <row r="75" spans="1:22" x14ac:dyDescent="0.2">
      <c r="A75">
        <v>15</v>
      </c>
      <c r="B75" s="10"/>
      <c r="C75" s="17" t="s">
        <v>60</v>
      </c>
      <c r="D75" s="17"/>
      <c r="E75" s="16">
        <f>80/3</f>
        <v>26.666666666666668</v>
      </c>
      <c r="F75" s="25">
        <f>E75*12</f>
        <v>320</v>
      </c>
      <c r="G75" s="63">
        <f t="shared" si="9"/>
        <v>5.1083513243081529E-3</v>
      </c>
      <c r="H75" s="63">
        <f t="shared" si="10"/>
        <v>4.2786712168951862E-3</v>
      </c>
      <c r="J75" s="103"/>
      <c r="K75" s="2"/>
      <c r="L75" s="12"/>
      <c r="M75" s="12"/>
      <c r="N75" s="12"/>
      <c r="O75" s="12"/>
      <c r="P75" s="12"/>
    </row>
    <row r="76" spans="1:22" x14ac:dyDescent="0.2">
      <c r="A76">
        <v>16</v>
      </c>
      <c r="B76" s="10"/>
      <c r="C76" s="17" t="s">
        <v>15</v>
      </c>
      <c r="D76" s="17"/>
      <c r="E76" s="16">
        <v>70</v>
      </c>
      <c r="F76" s="25">
        <f t="shared" si="8"/>
        <v>840</v>
      </c>
      <c r="G76" s="63">
        <f t="shared" si="9"/>
        <v>1.3409422226308903E-2</v>
      </c>
      <c r="H76" s="63">
        <f t="shared" si="10"/>
        <v>1.1231511944349865E-2</v>
      </c>
      <c r="I76" s="2"/>
      <c r="J76" s="103"/>
      <c r="K76" s="2"/>
      <c r="L76" s="12"/>
      <c r="M76" s="12"/>
      <c r="N76" s="12"/>
      <c r="O76" s="12"/>
      <c r="P76" s="12"/>
    </row>
    <row r="77" spans="1:22" x14ac:dyDescent="0.2">
      <c r="A77">
        <v>17</v>
      </c>
      <c r="B77" s="10"/>
      <c r="C77" s="17" t="s">
        <v>50</v>
      </c>
      <c r="D77" s="17"/>
      <c r="E77" s="16">
        <v>178</v>
      </c>
      <c r="F77" s="25">
        <f t="shared" si="8"/>
        <v>2136</v>
      </c>
      <c r="G77" s="63">
        <f t="shared" si="9"/>
        <v>3.4098245089756923E-2</v>
      </c>
      <c r="H77" s="63">
        <f t="shared" si="10"/>
        <v>2.8560130372775369E-2</v>
      </c>
      <c r="J77" s="103"/>
      <c r="K77" s="2"/>
      <c r="L77" s="12"/>
      <c r="M77" s="12"/>
      <c r="N77" s="12"/>
      <c r="O77" s="12"/>
      <c r="P77" s="12"/>
    </row>
    <row r="78" spans="1:22" x14ac:dyDescent="0.2">
      <c r="A78">
        <v>18</v>
      </c>
      <c r="B78" s="10"/>
      <c r="C78" s="17" t="s">
        <v>8</v>
      </c>
      <c r="D78" s="17"/>
      <c r="E78" s="16">
        <v>0</v>
      </c>
      <c r="F78" s="25">
        <f t="shared" si="8"/>
        <v>0</v>
      </c>
      <c r="G78" s="63">
        <f t="shared" si="9"/>
        <v>0</v>
      </c>
      <c r="H78" s="63">
        <f t="shared" si="10"/>
        <v>0</v>
      </c>
      <c r="J78" s="103"/>
      <c r="K78" s="2"/>
      <c r="L78" s="12"/>
      <c r="M78" s="12"/>
      <c r="N78" s="12"/>
      <c r="O78" s="12"/>
      <c r="P78" s="12"/>
    </row>
    <row r="79" spans="1:22" x14ac:dyDescent="0.2">
      <c r="A79">
        <v>19</v>
      </c>
      <c r="B79" s="10"/>
      <c r="C79" s="17" t="s">
        <v>16</v>
      </c>
      <c r="D79" s="17"/>
      <c r="E79" s="16">
        <v>190</v>
      </c>
      <c r="F79" s="25">
        <f t="shared" si="8"/>
        <v>2280</v>
      </c>
      <c r="G79" s="63">
        <f t="shared" si="9"/>
        <v>3.6397003185695595E-2</v>
      </c>
      <c r="H79" s="63">
        <f t="shared" si="10"/>
        <v>3.0485532420378204E-2</v>
      </c>
      <c r="I79" s="2"/>
      <c r="J79" s="103"/>
      <c r="K79" s="2"/>
      <c r="L79" s="12"/>
      <c r="M79" s="12"/>
      <c r="N79" s="12"/>
      <c r="O79" s="12"/>
      <c r="P79" s="12"/>
    </row>
    <row r="80" spans="1:22" x14ac:dyDescent="0.2">
      <c r="A80">
        <v>20</v>
      </c>
      <c r="B80" s="10"/>
      <c r="C80" s="17" t="s">
        <v>9</v>
      </c>
      <c r="D80" s="17"/>
      <c r="E80" s="16">
        <v>150</v>
      </c>
      <c r="F80" s="25">
        <f t="shared" si="8"/>
        <v>1800</v>
      </c>
      <c r="G80" s="63">
        <f t="shared" si="9"/>
        <v>2.8734476199233361E-2</v>
      </c>
      <c r="H80" s="63">
        <f t="shared" si="10"/>
        <v>2.4067525595035423E-2</v>
      </c>
      <c r="J80" s="103"/>
      <c r="K80" s="2"/>
      <c r="L80" s="12"/>
      <c r="M80" s="12"/>
      <c r="N80" s="12"/>
      <c r="O80" s="12"/>
      <c r="P80" s="12"/>
    </row>
    <row r="81" spans="1:16" x14ac:dyDescent="0.2">
      <c r="A81">
        <v>21</v>
      </c>
      <c r="B81" s="10"/>
      <c r="C81" s="17" t="s">
        <v>10</v>
      </c>
      <c r="D81" s="17"/>
      <c r="E81" s="16">
        <v>100</v>
      </c>
      <c r="F81" s="25">
        <f t="shared" si="8"/>
        <v>1200</v>
      </c>
      <c r="G81" s="63">
        <f t="shared" si="9"/>
        <v>1.9156317466155575E-2</v>
      </c>
      <c r="H81" s="63">
        <f t="shared" si="10"/>
        <v>1.604501706335695E-2</v>
      </c>
      <c r="J81" s="103"/>
      <c r="K81" s="2"/>
      <c r="L81" s="12"/>
      <c r="M81" s="12"/>
      <c r="N81" s="12"/>
      <c r="O81" s="12"/>
      <c r="P81" s="12"/>
    </row>
    <row r="82" spans="1:16" x14ac:dyDescent="0.2">
      <c r="A82">
        <v>22</v>
      </c>
      <c r="B82" s="10"/>
      <c r="C82" s="17" t="s">
        <v>18</v>
      </c>
      <c r="D82" s="17"/>
      <c r="E82" s="110">
        <v>650</v>
      </c>
      <c r="F82" s="25">
        <f t="shared" si="8"/>
        <v>7800</v>
      </c>
      <c r="G82" s="63">
        <f t="shared" si="9"/>
        <v>0.12451606353001124</v>
      </c>
      <c r="H82" s="63">
        <f t="shared" si="10"/>
        <v>0.10429261091182017</v>
      </c>
      <c r="J82" s="103"/>
      <c r="K82" s="2"/>
      <c r="L82" s="12"/>
      <c r="M82" s="12"/>
      <c r="N82" s="12"/>
      <c r="O82" s="12"/>
      <c r="P82" s="12"/>
    </row>
    <row r="83" spans="1:16" x14ac:dyDescent="0.2">
      <c r="A83">
        <v>23</v>
      </c>
      <c r="B83" s="10"/>
      <c r="C83" s="17" t="s">
        <v>61</v>
      </c>
      <c r="D83" s="17"/>
      <c r="E83" s="16">
        <v>75</v>
      </c>
      <c r="F83" s="25">
        <f t="shared" si="8"/>
        <v>900</v>
      </c>
      <c r="G83" s="63">
        <f t="shared" si="9"/>
        <v>1.436723809961668E-2</v>
      </c>
      <c r="H83" s="63">
        <f t="shared" si="10"/>
        <v>1.2033762797517712E-2</v>
      </c>
      <c r="I83" s="19"/>
      <c r="J83" s="103"/>
      <c r="K83" s="2"/>
      <c r="L83" s="12"/>
      <c r="M83" s="12"/>
      <c r="N83" s="12"/>
      <c r="O83" s="12"/>
      <c r="P83" s="12"/>
    </row>
    <row r="84" spans="1:16" x14ac:dyDescent="0.2">
      <c r="A84">
        <v>24</v>
      </c>
      <c r="B84" s="10"/>
      <c r="C84" s="17" t="s">
        <v>13</v>
      </c>
      <c r="D84" s="17"/>
      <c r="E84" s="16">
        <f>60+20+10</f>
        <v>90</v>
      </c>
      <c r="F84" s="25">
        <f t="shared" si="8"/>
        <v>1080</v>
      </c>
      <c r="G84" s="63">
        <f t="shared" si="9"/>
        <v>1.7240685719540016E-2</v>
      </c>
      <c r="H84" s="63">
        <f t="shared" si="10"/>
        <v>1.4440515357021256E-2</v>
      </c>
      <c r="I84" s="19"/>
      <c r="J84" s="103"/>
      <c r="K84" s="2"/>
      <c r="L84" s="12"/>
      <c r="M84" s="12"/>
      <c r="N84" s="12"/>
      <c r="O84" s="12"/>
      <c r="P84" s="12"/>
    </row>
    <row r="85" spans="1:16" x14ac:dyDescent="0.2">
      <c r="A85">
        <v>25</v>
      </c>
      <c r="B85" s="10"/>
      <c r="C85" s="17" t="s">
        <v>14</v>
      </c>
      <c r="D85" s="17"/>
      <c r="E85" s="16">
        <v>100</v>
      </c>
      <c r="F85" s="25">
        <f t="shared" si="8"/>
        <v>1200</v>
      </c>
      <c r="G85" s="63">
        <f t="shared" si="9"/>
        <v>1.9156317466155575E-2</v>
      </c>
      <c r="H85" s="63">
        <f t="shared" si="10"/>
        <v>1.604501706335695E-2</v>
      </c>
      <c r="J85" s="103"/>
      <c r="K85" s="2"/>
      <c r="L85" s="12"/>
      <c r="M85" s="12"/>
      <c r="N85" s="12"/>
      <c r="O85" s="12"/>
      <c r="P85" s="12"/>
    </row>
    <row r="86" spans="1:16" x14ac:dyDescent="0.2">
      <c r="B86" s="10"/>
      <c r="C86" s="17"/>
      <c r="D86" s="17"/>
      <c r="E86" s="17"/>
      <c r="F86" s="25"/>
      <c r="G86" s="9"/>
    </row>
    <row r="87" spans="1:16" x14ac:dyDescent="0.2">
      <c r="B87" s="27" t="s">
        <v>25</v>
      </c>
      <c r="C87" s="17"/>
      <c r="D87" s="17"/>
      <c r="E87" s="21" t="s">
        <v>2</v>
      </c>
      <c r="F87" s="22" t="s">
        <v>1</v>
      </c>
      <c r="G87" s="26"/>
    </row>
    <row r="88" spans="1:16" x14ac:dyDescent="0.2">
      <c r="A88">
        <v>26</v>
      </c>
      <c r="B88" s="27"/>
      <c r="C88" s="48" t="s">
        <v>74</v>
      </c>
      <c r="D88" s="17"/>
      <c r="E88" s="17">
        <f t="shared" ref="E88:E94" si="11">F88/12</f>
        <v>0</v>
      </c>
      <c r="F88" s="30">
        <v>0</v>
      </c>
      <c r="G88" s="63">
        <f t="shared" ref="G88:G94" si="12">F88/F$96</f>
        <v>0</v>
      </c>
      <c r="H88" s="63">
        <f t="shared" ref="H88:H94" si="13">F88/F$17</f>
        <v>0</v>
      </c>
      <c r="J88" s="103"/>
      <c r="K88" s="2"/>
      <c r="L88" s="12"/>
      <c r="M88" s="12"/>
      <c r="N88" s="12"/>
      <c r="O88" s="12"/>
      <c r="P88" s="12"/>
    </row>
    <row r="89" spans="1:16" x14ac:dyDescent="0.2">
      <c r="A89">
        <v>27</v>
      </c>
      <c r="B89" s="10"/>
      <c r="C89" s="17" t="s">
        <v>53</v>
      </c>
      <c r="D89" s="17"/>
      <c r="E89" s="17">
        <f t="shared" si="11"/>
        <v>96.666666666666671</v>
      </c>
      <c r="F89" s="30">
        <v>1160</v>
      </c>
      <c r="G89" s="63">
        <f t="shared" si="12"/>
        <v>1.8517773550617057E-2</v>
      </c>
      <c r="H89" s="63">
        <f t="shared" si="13"/>
        <v>1.5510183161245051E-2</v>
      </c>
      <c r="J89" s="103"/>
      <c r="K89" s="2"/>
      <c r="L89" s="12"/>
      <c r="M89" s="12"/>
      <c r="N89" s="12"/>
      <c r="O89" s="12"/>
      <c r="P89" s="12"/>
    </row>
    <row r="90" spans="1:16" x14ac:dyDescent="0.2">
      <c r="A90">
        <v>28</v>
      </c>
      <c r="B90" s="10"/>
      <c r="C90" s="17" t="s">
        <v>54</v>
      </c>
      <c r="D90" s="17"/>
      <c r="E90" s="17">
        <f t="shared" si="11"/>
        <v>0</v>
      </c>
      <c r="F90" s="30">
        <v>0</v>
      </c>
      <c r="G90" s="63">
        <f t="shared" si="12"/>
        <v>0</v>
      </c>
      <c r="H90" s="63">
        <f t="shared" si="13"/>
        <v>0</v>
      </c>
      <c r="J90" s="103"/>
      <c r="K90" s="2"/>
      <c r="L90" s="12"/>
      <c r="M90" s="12"/>
      <c r="N90" s="12"/>
      <c r="O90" s="12"/>
      <c r="P90" s="12"/>
    </row>
    <row r="91" spans="1:16" x14ac:dyDescent="0.2">
      <c r="A91">
        <v>29</v>
      </c>
      <c r="B91" s="10"/>
      <c r="C91" s="17" t="s">
        <v>26</v>
      </c>
      <c r="D91" s="17"/>
      <c r="E91" s="17">
        <f t="shared" si="11"/>
        <v>0</v>
      </c>
      <c r="F91" s="30">
        <v>0</v>
      </c>
      <c r="G91" s="63">
        <f t="shared" si="12"/>
        <v>0</v>
      </c>
      <c r="H91" s="63">
        <f t="shared" si="13"/>
        <v>0</v>
      </c>
      <c r="J91" s="103"/>
      <c r="K91" s="2"/>
      <c r="L91" s="12"/>
      <c r="M91" s="12"/>
      <c r="N91" s="12"/>
      <c r="O91" s="12"/>
      <c r="P91" s="12"/>
    </row>
    <row r="92" spans="1:16" x14ac:dyDescent="0.2">
      <c r="A92">
        <v>30</v>
      </c>
      <c r="B92" s="10"/>
      <c r="C92" s="17" t="s">
        <v>62</v>
      </c>
      <c r="D92" s="17"/>
      <c r="E92" s="17">
        <f t="shared" si="11"/>
        <v>0</v>
      </c>
      <c r="F92" s="30">
        <v>0</v>
      </c>
      <c r="G92" s="63">
        <f t="shared" si="12"/>
        <v>0</v>
      </c>
      <c r="H92" s="63">
        <f t="shared" si="13"/>
        <v>0</v>
      </c>
      <c r="J92" s="103"/>
      <c r="K92" s="2"/>
      <c r="L92" s="12"/>
      <c r="M92" s="12"/>
      <c r="N92" s="12"/>
      <c r="O92" s="12"/>
      <c r="P92" s="12"/>
    </row>
    <row r="93" spans="1:16" x14ac:dyDescent="0.2">
      <c r="A93">
        <v>31</v>
      </c>
      <c r="B93" s="10"/>
      <c r="C93" s="48" t="s">
        <v>75</v>
      </c>
      <c r="D93" s="17"/>
      <c r="E93" s="17">
        <f t="shared" si="11"/>
        <v>18.333333333333332</v>
      </c>
      <c r="F93" s="30">
        <v>220</v>
      </c>
      <c r="G93" s="63">
        <f t="shared" si="12"/>
        <v>3.5119915354618553E-3</v>
      </c>
      <c r="H93" s="63">
        <f t="shared" si="13"/>
        <v>2.9415864616154407E-3</v>
      </c>
      <c r="J93" s="103"/>
      <c r="K93" s="2"/>
      <c r="L93" s="12"/>
      <c r="M93" s="12"/>
      <c r="N93" s="12"/>
      <c r="O93" s="12"/>
      <c r="P93" s="12"/>
    </row>
    <row r="94" spans="1:16" x14ac:dyDescent="0.2">
      <c r="A94">
        <v>32</v>
      </c>
      <c r="B94" s="10"/>
      <c r="C94" s="17" t="s">
        <v>27</v>
      </c>
      <c r="D94" s="17"/>
      <c r="E94" s="17">
        <f t="shared" si="11"/>
        <v>0</v>
      </c>
      <c r="F94" s="30">
        <v>0</v>
      </c>
      <c r="G94" s="63">
        <f t="shared" si="12"/>
        <v>0</v>
      </c>
      <c r="H94" s="63">
        <f t="shared" si="13"/>
        <v>0</v>
      </c>
      <c r="J94" s="103"/>
      <c r="K94" s="2"/>
      <c r="L94" s="12"/>
      <c r="M94" s="12"/>
      <c r="N94" s="12"/>
      <c r="O94" s="12"/>
      <c r="P94" s="12"/>
    </row>
    <row r="95" spans="1:16" x14ac:dyDescent="0.2">
      <c r="B95" s="10"/>
      <c r="C95" s="17"/>
      <c r="D95" s="17"/>
      <c r="E95" s="17"/>
      <c r="F95" s="25"/>
      <c r="G95" s="9"/>
      <c r="K95" s="2"/>
      <c r="L95" s="12"/>
      <c r="M95" s="12"/>
      <c r="N95" s="12"/>
      <c r="O95" s="2"/>
      <c r="P95" s="2"/>
    </row>
    <row r="96" spans="1:16" x14ac:dyDescent="0.2">
      <c r="B96" s="53" t="s">
        <v>5</v>
      </c>
      <c r="C96" s="11"/>
      <c r="D96" s="11"/>
      <c r="E96" s="11">
        <f>SUM(E59:E94)</f>
        <v>5220.21</v>
      </c>
      <c r="F96" s="13">
        <f>E96*12</f>
        <v>62642.520000000004</v>
      </c>
      <c r="G96" s="1"/>
      <c r="H96" s="81">
        <f>575+575+1670+1670</f>
        <v>4490</v>
      </c>
      <c r="I96" s="102" t="s">
        <v>71</v>
      </c>
      <c r="J96" s="2"/>
      <c r="K96" s="2"/>
      <c r="L96" s="2"/>
      <c r="M96" s="2"/>
      <c r="N96" s="2"/>
      <c r="O96" s="2"/>
      <c r="P96" s="2"/>
    </row>
    <row r="97" spans="2:16" ht="13.5" thickBot="1" x14ac:dyDescent="0.25">
      <c r="B97" s="10"/>
      <c r="C97" s="17"/>
      <c r="D97" s="17"/>
      <c r="E97" s="17"/>
      <c r="F97" s="25"/>
      <c r="I97" s="19"/>
      <c r="O97"/>
    </row>
    <row r="98" spans="2:16" x14ac:dyDescent="0.2">
      <c r="B98" s="8"/>
      <c r="C98" s="29"/>
      <c r="D98" s="29"/>
      <c r="E98" s="46" t="s">
        <v>2</v>
      </c>
      <c r="F98" s="47" t="s">
        <v>1</v>
      </c>
      <c r="I98" s="102" t="s">
        <v>76</v>
      </c>
      <c r="J98" s="2"/>
      <c r="K98" s="2"/>
      <c r="L98" s="2"/>
      <c r="M98" s="2"/>
      <c r="N98" s="2"/>
      <c r="O98" s="2"/>
      <c r="P98" s="2"/>
    </row>
    <row r="99" spans="2:16" x14ac:dyDescent="0.2">
      <c r="B99" s="27" t="s">
        <v>37</v>
      </c>
      <c r="C99" s="17"/>
      <c r="D99" s="31"/>
      <c r="E99" s="31">
        <f>F99/12</f>
        <v>488.92454678920211</v>
      </c>
      <c r="F99" s="32">
        <f>F55-F96</f>
        <v>5867.0945614704251</v>
      </c>
      <c r="G99" s="1"/>
      <c r="K99" s="2"/>
    </row>
    <row r="100" spans="2:16" x14ac:dyDescent="0.2">
      <c r="B100" s="27" t="s">
        <v>38</v>
      </c>
      <c r="C100" s="17"/>
      <c r="D100" s="31"/>
      <c r="E100" s="31">
        <f>F100/12</f>
        <v>772</v>
      </c>
      <c r="F100" s="32">
        <f>F21+F22</f>
        <v>9264</v>
      </c>
      <c r="G100" s="73"/>
      <c r="H100" s="2">
        <f>E85+E81+E60+E59+E84+E77+E64+E94</f>
        <v>1399.6666666666665</v>
      </c>
      <c r="I100" s="101" t="s">
        <v>52</v>
      </c>
      <c r="J100" s="101"/>
    </row>
    <row r="101" spans="2:16" x14ac:dyDescent="0.2">
      <c r="B101" s="27" t="s">
        <v>21</v>
      </c>
      <c r="C101" s="17"/>
      <c r="D101" s="31"/>
      <c r="E101" s="31">
        <f>F101/12</f>
        <v>0</v>
      </c>
      <c r="F101" s="32">
        <f>F48</f>
        <v>0</v>
      </c>
      <c r="G101" s="1"/>
      <c r="H101" s="2">
        <f>H100+E99</f>
        <v>1888.5912134558687</v>
      </c>
      <c r="I101" s="101" t="s">
        <v>51</v>
      </c>
      <c r="J101" s="101"/>
    </row>
    <row r="102" spans="2:16" x14ac:dyDescent="0.2">
      <c r="B102" s="27" t="s">
        <v>39</v>
      </c>
      <c r="C102" s="17"/>
      <c r="D102" s="31"/>
      <c r="E102" s="31">
        <f>F102/12</f>
        <v>723.50833333333333</v>
      </c>
      <c r="F102" s="32">
        <f>F37+D7*26</f>
        <v>8682.1</v>
      </c>
      <c r="I102" s="73"/>
      <c r="J102" s="73"/>
    </row>
    <row r="103" spans="2:16" ht="13.5" thickBot="1" x14ac:dyDescent="0.25">
      <c r="B103" s="14"/>
      <c r="C103" s="28"/>
      <c r="D103" s="33"/>
      <c r="E103" s="33"/>
      <c r="F103" s="15"/>
      <c r="G103" s="1"/>
    </row>
    <row r="104" spans="2:16" x14ac:dyDescent="0.2">
      <c r="H104" s="80"/>
    </row>
    <row r="106" spans="2:16" x14ac:dyDescent="0.2">
      <c r="E106" s="5"/>
    </row>
    <row r="107" spans="2:16" x14ac:dyDescent="0.2">
      <c r="E107" s="5"/>
    </row>
    <row r="108" spans="2:16" x14ac:dyDescent="0.2">
      <c r="E108" s="5"/>
    </row>
  </sheetData>
  <conditionalFormatting sqref="K95:N95 K99 K59 K68:N85 K89:K94 M89:N94 O59:P64 M60:N64 N67:P85 N88:P94">
    <cfRule type="cellIs" dxfId="21" priority="28" stopIfTrue="1" operator="greaterThan">
      <formula>$E$67</formula>
    </cfRule>
  </conditionalFormatting>
  <conditionalFormatting sqref="K68:K85">
    <cfRule type="cellIs" dxfId="20" priority="27" stopIfTrue="1" operator="greaterThan">
      <formula>$E$67</formula>
    </cfRule>
  </conditionalFormatting>
  <conditionalFormatting sqref="K89:K94">
    <cfRule type="cellIs" dxfId="19" priority="26" stopIfTrue="1" operator="greaterThan">
      <formula>$E$67</formula>
    </cfRule>
  </conditionalFormatting>
  <conditionalFormatting sqref="K89:K94">
    <cfRule type="cellIs" dxfId="18" priority="25" stopIfTrue="1" operator="greaterThan">
      <formula>$E$67</formula>
    </cfRule>
  </conditionalFormatting>
  <conditionalFormatting sqref="L68:L85">
    <cfRule type="cellIs" dxfId="17" priority="24" stopIfTrue="1" operator="greaterThan">
      <formula>$E$67</formula>
    </cfRule>
  </conditionalFormatting>
  <conditionalFormatting sqref="K60:K64">
    <cfRule type="cellIs" dxfId="16" priority="20" stopIfTrue="1" operator="greaterThan">
      <formula>$E$67</formula>
    </cfRule>
  </conditionalFormatting>
  <conditionalFormatting sqref="K67:K85">
    <cfRule type="cellIs" dxfId="15" priority="19" stopIfTrue="1" operator="greaterThan">
      <formula>$E$67</formula>
    </cfRule>
  </conditionalFormatting>
  <conditionalFormatting sqref="K88:K94">
    <cfRule type="cellIs" dxfId="14" priority="18" stopIfTrue="1" operator="greaterThan">
      <formula>$E$67</formula>
    </cfRule>
  </conditionalFormatting>
  <conditionalFormatting sqref="K88:K94">
    <cfRule type="cellIs" dxfId="13" priority="17" stopIfTrue="1" operator="greaterThan">
      <formula>$E$67</formula>
    </cfRule>
  </conditionalFormatting>
  <conditionalFormatting sqref="K88:K94">
    <cfRule type="cellIs" dxfId="12" priority="16" stopIfTrue="1" operator="greaterThan">
      <formula>$E$67</formula>
    </cfRule>
  </conditionalFormatting>
  <conditionalFormatting sqref="L88">
    <cfRule type="cellIs" dxfId="11" priority="15" stopIfTrue="1" operator="greaterThan">
      <formula>$E$67</formula>
    </cfRule>
  </conditionalFormatting>
  <conditionalFormatting sqref="L88">
    <cfRule type="cellIs" dxfId="10" priority="14" stopIfTrue="1" operator="greaterThan">
      <formula>$E$67</formula>
    </cfRule>
  </conditionalFormatting>
  <conditionalFormatting sqref="L89:L94">
    <cfRule type="cellIs" dxfId="9" priority="13" stopIfTrue="1" operator="greaterThan">
      <formula>$E$67</formula>
    </cfRule>
  </conditionalFormatting>
  <conditionalFormatting sqref="L89:L94">
    <cfRule type="cellIs" dxfId="8" priority="12" stopIfTrue="1" operator="greaterThan">
      <formula>$E$67</formula>
    </cfRule>
  </conditionalFormatting>
  <conditionalFormatting sqref="M68:M85">
    <cfRule type="cellIs" dxfId="7" priority="11" stopIfTrue="1" operator="greaterThan">
      <formula>$E$67</formula>
    </cfRule>
  </conditionalFormatting>
  <conditionalFormatting sqref="M89:M94">
    <cfRule type="cellIs" dxfId="6" priority="10" stopIfTrue="1" operator="greaterThan">
      <formula>$E$67</formula>
    </cfRule>
  </conditionalFormatting>
  <conditionalFormatting sqref="M89:M94">
    <cfRule type="cellIs" dxfId="5" priority="9" stopIfTrue="1" operator="greaterThan">
      <formula>$E$67</formula>
    </cfRule>
  </conditionalFormatting>
  <conditionalFormatting sqref="O60">
    <cfRule type="cellIs" dxfId="4" priority="6" stopIfTrue="1" operator="greaterThan">
      <formula>$E$67</formula>
    </cfRule>
  </conditionalFormatting>
  <conditionalFormatting sqref="N59">
    <cfRule type="cellIs" dxfId="3" priority="7" stopIfTrue="1" operator="greaterThan">
      <formula>$E$67</formula>
    </cfRule>
  </conditionalFormatting>
  <conditionalFormatting sqref="K55">
    <cfRule type="cellIs" dxfId="2" priority="3" stopIfTrue="1" operator="greaterThan">
      <formula>$E$67</formula>
    </cfRule>
  </conditionalFormatting>
  <conditionalFormatting sqref="N55">
    <cfRule type="cellIs" dxfId="1" priority="1" stopIfTrue="1" operator="greaterThan">
      <formula>$E$67</formula>
    </cfRule>
  </conditionalFormatting>
  <conditionalFormatting sqref="O55:P55">
    <cfRule type="cellIs" dxfId="0" priority="2" stopIfTrue="1" operator="greaterThan">
      <formula>$E$67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1000"/>
  <sheetViews>
    <sheetView tabSelected="1" workbookViewId="0">
      <pane xSplit="1" ySplit="9" topLeftCell="B10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19.42578125" style="18" customWidth="1"/>
    <col min="2" max="2" width="18.28515625" bestFit="1" customWidth="1"/>
    <col min="3" max="3" width="13.140625" bestFit="1" customWidth="1"/>
    <col min="4" max="4" width="18.28515625" bestFit="1" customWidth="1"/>
    <col min="5" max="5" width="13.140625" bestFit="1" customWidth="1"/>
    <col min="6" max="6" width="18.28515625" bestFit="1" customWidth="1"/>
    <col min="7" max="7" width="13.140625" bestFit="1" customWidth="1"/>
    <col min="8" max="8" width="18.28515625" bestFit="1" customWidth="1"/>
    <col min="9" max="9" width="13.140625" bestFit="1" customWidth="1"/>
    <col min="10" max="10" width="15.5703125" customWidth="1"/>
    <col min="11" max="11" width="14" bestFit="1" customWidth="1"/>
    <col min="12" max="12" width="16.140625" hidden="1" customWidth="1"/>
    <col min="13" max="13" width="18.140625" hidden="1" customWidth="1"/>
  </cols>
  <sheetData>
    <row r="1" spans="1:13" x14ac:dyDescent="0.2">
      <c r="A1" s="129"/>
      <c r="B1" s="113" t="s">
        <v>87</v>
      </c>
      <c r="C1" s="114"/>
      <c r="D1" s="124" t="s">
        <v>88</v>
      </c>
      <c r="E1" s="114"/>
      <c r="F1" s="124" t="s">
        <v>89</v>
      </c>
      <c r="G1" s="114"/>
      <c r="H1" s="124" t="s">
        <v>98</v>
      </c>
      <c r="I1" s="114"/>
      <c r="K1" s="102" t="s">
        <v>100</v>
      </c>
      <c r="L1" t="s">
        <v>42</v>
      </c>
      <c r="M1" t="s">
        <v>45</v>
      </c>
    </row>
    <row r="2" spans="1:13" x14ac:dyDescent="0.2">
      <c r="A2" s="130"/>
      <c r="B2" s="115" t="s">
        <v>92</v>
      </c>
      <c r="C2" s="116">
        <v>12814.17</v>
      </c>
      <c r="D2" s="125" t="s">
        <v>92</v>
      </c>
      <c r="E2" s="116">
        <v>2000</v>
      </c>
      <c r="F2" s="125" t="s">
        <v>92</v>
      </c>
      <c r="G2" s="116">
        <v>2000</v>
      </c>
      <c r="H2" s="125" t="s">
        <v>92</v>
      </c>
      <c r="I2" s="116">
        <v>2000</v>
      </c>
      <c r="K2" s="138">
        <v>60000</v>
      </c>
      <c r="L2" t="s">
        <v>43</v>
      </c>
      <c r="M2" t="s">
        <v>44</v>
      </c>
    </row>
    <row r="3" spans="1:13" x14ac:dyDescent="0.2">
      <c r="A3" s="130"/>
      <c r="B3" s="115" t="s">
        <v>91</v>
      </c>
      <c r="C3" s="117">
        <v>0.06</v>
      </c>
      <c r="D3" s="125" t="s">
        <v>91</v>
      </c>
      <c r="E3" s="117">
        <v>0.06</v>
      </c>
      <c r="F3" s="125" t="s">
        <v>91</v>
      </c>
      <c r="G3" s="117">
        <v>0.06</v>
      </c>
      <c r="H3" s="125" t="s">
        <v>91</v>
      </c>
      <c r="I3" s="117">
        <v>0.06</v>
      </c>
    </row>
    <row r="4" spans="1:13" x14ac:dyDescent="0.2">
      <c r="A4" s="130"/>
      <c r="B4" s="118" t="s">
        <v>93</v>
      </c>
      <c r="C4" s="119">
        <v>516</v>
      </c>
      <c r="D4" s="126" t="s">
        <v>93</v>
      </c>
      <c r="E4" s="119">
        <v>2000</v>
      </c>
      <c r="F4" s="126" t="s">
        <v>93</v>
      </c>
      <c r="G4" s="119">
        <v>1000</v>
      </c>
      <c r="H4" s="126" t="s">
        <v>93</v>
      </c>
      <c r="I4" s="119">
        <v>1000</v>
      </c>
      <c r="K4" s="102" t="s">
        <v>99</v>
      </c>
    </row>
    <row r="5" spans="1:13" x14ac:dyDescent="0.2">
      <c r="A5" s="130"/>
      <c r="B5" s="115" t="s">
        <v>95</v>
      </c>
      <c r="C5" s="120" t="s">
        <v>2</v>
      </c>
      <c r="D5" s="125" t="s">
        <v>95</v>
      </c>
      <c r="E5" s="120" t="s">
        <v>1</v>
      </c>
      <c r="F5" s="125" t="s">
        <v>95</v>
      </c>
      <c r="G5" s="120" t="s">
        <v>1</v>
      </c>
      <c r="H5" s="125" t="s">
        <v>95</v>
      </c>
      <c r="I5" s="120" t="s">
        <v>1</v>
      </c>
      <c r="K5" s="139">
        <f>K2*20</f>
        <v>1200000</v>
      </c>
    </row>
    <row r="6" spans="1:13" x14ac:dyDescent="0.2">
      <c r="A6" s="131" t="s">
        <v>86</v>
      </c>
      <c r="B6" s="118" t="s">
        <v>96</v>
      </c>
      <c r="C6" s="120">
        <v>4</v>
      </c>
      <c r="D6" s="126" t="s">
        <v>96</v>
      </c>
      <c r="E6" s="120">
        <v>3</v>
      </c>
      <c r="F6" s="126" t="s">
        <v>96</v>
      </c>
      <c r="G6" s="120">
        <v>3</v>
      </c>
      <c r="H6" s="126" t="s">
        <v>96</v>
      </c>
      <c r="I6" s="120">
        <v>3</v>
      </c>
    </row>
    <row r="7" spans="1:13" x14ac:dyDescent="0.2">
      <c r="A7" s="132">
        <v>41730</v>
      </c>
      <c r="B7" s="115" t="s">
        <v>94</v>
      </c>
      <c r="C7" s="117">
        <v>0.03</v>
      </c>
      <c r="D7" s="125" t="s">
        <v>94</v>
      </c>
      <c r="E7" s="117">
        <v>0</v>
      </c>
      <c r="F7" s="125" t="s">
        <v>94</v>
      </c>
      <c r="G7" s="117">
        <v>0.05</v>
      </c>
      <c r="H7" s="125" t="s">
        <v>94</v>
      </c>
      <c r="I7" s="117">
        <v>0.05</v>
      </c>
      <c r="K7" s="102" t="s">
        <v>101</v>
      </c>
    </row>
    <row r="8" spans="1:13" x14ac:dyDescent="0.2">
      <c r="A8" s="130"/>
      <c r="B8" s="121"/>
      <c r="C8" s="122"/>
      <c r="D8" s="127"/>
      <c r="E8" s="122"/>
      <c r="F8" s="127"/>
      <c r="G8" s="122"/>
      <c r="H8" s="127"/>
      <c r="I8" s="122"/>
      <c r="K8" s="140">
        <f>INDEX(A10:A1048576,MATCH("YES",K10:K1048576,0),1)</f>
        <v>59627</v>
      </c>
    </row>
    <row r="9" spans="1:13" x14ac:dyDescent="0.2">
      <c r="A9" s="133" t="s">
        <v>90</v>
      </c>
      <c r="B9" s="135" t="s">
        <v>20</v>
      </c>
      <c r="C9" s="136" t="s">
        <v>97</v>
      </c>
      <c r="D9" s="34" t="s">
        <v>20</v>
      </c>
      <c r="E9" s="136" t="s">
        <v>97</v>
      </c>
      <c r="F9" s="34" t="s">
        <v>20</v>
      </c>
      <c r="G9" s="136" t="s">
        <v>97</v>
      </c>
      <c r="H9" s="34" t="s">
        <v>20</v>
      </c>
      <c r="I9" s="136" t="s">
        <v>97</v>
      </c>
      <c r="J9" s="137" t="s">
        <v>5</v>
      </c>
    </row>
    <row r="10" spans="1:13" x14ac:dyDescent="0.2">
      <c r="A10" s="134">
        <f>A7</f>
        <v>41730</v>
      </c>
      <c r="B10" s="123">
        <f>C2</f>
        <v>12814.17</v>
      </c>
      <c r="C10" s="25">
        <f>IF(C$5="Annual",IF(MONTH($A10)=C$6,C$4,0),C$4)*(1+C$7)^(YEAR($A10)-YEAR($A$7))</f>
        <v>516</v>
      </c>
      <c r="D10" s="128">
        <f>E2</f>
        <v>2000</v>
      </c>
      <c r="E10" s="25">
        <f>IF(E$5="Annual",IF(MONTH($A10)=E$6,E$4,0),E$4)*(1+E$7)^(YEAR($A10)-YEAR($A$7))</f>
        <v>0</v>
      </c>
      <c r="F10" s="128">
        <f>G2</f>
        <v>2000</v>
      </c>
      <c r="G10" s="25">
        <f>IF(G$5="Annual",IF(MONTH($A10)=G$6,G$4,0),G$4)*(1+G$7)^(YEAR($A10)-YEAR($A$7))</f>
        <v>0</v>
      </c>
      <c r="H10" s="128">
        <f>I2</f>
        <v>2000</v>
      </c>
      <c r="I10" s="25">
        <f>IF(I$5="Annual",IF(MONTH($A10)=I$6,I$4,0),I$4)*(1+I$7)^(YEAR($A10)-YEAR($A$7))</f>
        <v>0</v>
      </c>
      <c r="J10" s="4">
        <f>B10+D10+F10+H10</f>
        <v>18814.169999999998</v>
      </c>
      <c r="K10" s="4" t="str">
        <f>IF(J10&gt;$K$5,"YES","")</f>
        <v/>
      </c>
      <c r="L10" s="4">
        <f>J10*0.05/12</f>
        <v>78.392375000000001</v>
      </c>
      <c r="M10" s="4">
        <f>L10*12</f>
        <v>940.70849999999996</v>
      </c>
    </row>
    <row r="11" spans="1:13" x14ac:dyDescent="0.2">
      <c r="A11" s="134">
        <f>A10+DAY(DATE(YEAR(A10),MONTH(A10)+1,))</f>
        <v>41760</v>
      </c>
      <c r="B11" s="123">
        <f>(B10+C10)*(1+($C$3/1200))</f>
        <v>13330.836508500002</v>
      </c>
      <c r="C11" s="25">
        <f t="shared" ref="C11:I74" si="0">IF(C$5="Annual",IF(MONTH($A11)=C$6,C$4,0),C$4)*(1+C$7)^(YEAR($A11)-YEAR($A$7))</f>
        <v>516</v>
      </c>
      <c r="D11" s="128">
        <f>(D10+E10)*(1+($C$3/1200))</f>
        <v>2000.1000000000001</v>
      </c>
      <c r="E11" s="25">
        <f t="shared" si="0"/>
        <v>0</v>
      </c>
      <c r="F11" s="128">
        <f>(F10+G10)*(1+($C$3/1200))</f>
        <v>2000.1000000000001</v>
      </c>
      <c r="G11" s="25">
        <f t="shared" si="0"/>
        <v>0</v>
      </c>
      <c r="H11" s="128">
        <f>(H10+I10)*(1+($C$3/1200))</f>
        <v>2000.1000000000001</v>
      </c>
      <c r="I11" s="25">
        <f t="shared" si="0"/>
        <v>0</v>
      </c>
      <c r="J11" s="4">
        <f t="shared" ref="J11:J74" si="1">B11+D11+F11+H11</f>
        <v>19331.1365085</v>
      </c>
      <c r="K11" s="4" t="str">
        <f>IF(J11&gt;$K$5,"YES","")</f>
        <v/>
      </c>
      <c r="L11" s="4">
        <f t="shared" ref="L11:L73" si="2">J11*0.05/12</f>
        <v>80.546402118750009</v>
      </c>
      <c r="M11" s="4">
        <f t="shared" ref="M11:M73" si="3">L11*12</f>
        <v>966.55682542500017</v>
      </c>
    </row>
    <row r="12" spans="1:13" x14ac:dyDescent="0.2">
      <c r="A12" s="134">
        <f t="shared" ref="A12:A75" si="4">A11+DAY(DATE(YEAR(A11),MONTH(A11)+1,))</f>
        <v>41791</v>
      </c>
      <c r="B12" s="123">
        <f>(B11+C11)*(1+($C$3/1200))</f>
        <v>13847.528850325429</v>
      </c>
      <c r="C12" s="25">
        <f t="shared" si="0"/>
        <v>516</v>
      </c>
      <c r="D12" s="128">
        <f>(D11+E11)*(1+($C$3/1200))</f>
        <v>2000.2000050000004</v>
      </c>
      <c r="E12" s="25">
        <f t="shared" si="0"/>
        <v>0</v>
      </c>
      <c r="F12" s="128">
        <f>(F11+G11)*(1+($C$3/1200))</f>
        <v>2000.2000050000004</v>
      </c>
      <c r="G12" s="25">
        <f t="shared" si="0"/>
        <v>0</v>
      </c>
      <c r="H12" s="128">
        <f>(H11+I11)*(1+($C$3/1200))</f>
        <v>2000.2000050000004</v>
      </c>
      <c r="I12" s="25">
        <f t="shared" si="0"/>
        <v>0</v>
      </c>
      <c r="J12" s="4">
        <f t="shared" si="1"/>
        <v>19848.128865325427</v>
      </c>
      <c r="K12" s="4" t="str">
        <f>IF(J12&gt;$K$5,"YES","")</f>
        <v/>
      </c>
      <c r="L12" s="4">
        <f t="shared" si="2"/>
        <v>82.700536938855947</v>
      </c>
      <c r="M12" s="4">
        <f t="shared" si="3"/>
        <v>992.40644326627137</v>
      </c>
    </row>
    <row r="13" spans="1:13" x14ac:dyDescent="0.2">
      <c r="A13" s="134">
        <f t="shared" si="4"/>
        <v>41821</v>
      </c>
      <c r="B13" s="123">
        <f>(B12+C12)*(1+($C$3/1200))</f>
        <v>14364.247026767947</v>
      </c>
      <c r="C13" s="25">
        <f t="shared" si="0"/>
        <v>516</v>
      </c>
      <c r="D13" s="128">
        <f>(D12+E12)*(1+($C$3/1200))</f>
        <v>2000.3000150002506</v>
      </c>
      <c r="E13" s="25">
        <f t="shared" si="0"/>
        <v>0</v>
      </c>
      <c r="F13" s="128">
        <f>(F12+G12)*(1+($C$3/1200))</f>
        <v>2000.3000150002506</v>
      </c>
      <c r="G13" s="25">
        <f t="shared" si="0"/>
        <v>0</v>
      </c>
      <c r="H13" s="128">
        <f>(H12+I12)*(1+($C$3/1200))</f>
        <v>2000.3000150002506</v>
      </c>
      <c r="I13" s="25">
        <f t="shared" si="0"/>
        <v>0</v>
      </c>
      <c r="J13" s="4">
        <f t="shared" si="1"/>
        <v>20365.147071768701</v>
      </c>
      <c r="K13" s="4" t="str">
        <f>IF(J13&gt;$K$5,"YES","")</f>
        <v/>
      </c>
      <c r="L13" s="4">
        <f t="shared" si="2"/>
        <v>84.854779465702919</v>
      </c>
      <c r="M13" s="4">
        <f t="shared" si="3"/>
        <v>1018.2573535884351</v>
      </c>
    </row>
    <row r="14" spans="1:13" x14ac:dyDescent="0.2">
      <c r="A14" s="134">
        <f t="shared" si="4"/>
        <v>41852</v>
      </c>
      <c r="B14" s="123">
        <f>(B13+C13)*(1+($C$3/1200))</f>
        <v>14880.991039119288</v>
      </c>
      <c r="C14" s="25">
        <f t="shared" si="0"/>
        <v>516</v>
      </c>
      <c r="D14" s="128">
        <f>(D13+E13)*(1+($C$3/1200))</f>
        <v>2000.4000300010009</v>
      </c>
      <c r="E14" s="25">
        <f t="shared" si="0"/>
        <v>0</v>
      </c>
      <c r="F14" s="128">
        <f>(F13+G13)*(1+($C$3/1200))</f>
        <v>2000.4000300010009</v>
      </c>
      <c r="G14" s="25">
        <f t="shared" si="0"/>
        <v>0</v>
      </c>
      <c r="H14" s="128">
        <f>(H13+I13)*(1+($C$3/1200))</f>
        <v>2000.4000300010009</v>
      </c>
      <c r="I14" s="25">
        <f t="shared" si="0"/>
        <v>0</v>
      </c>
      <c r="J14" s="4">
        <f t="shared" si="1"/>
        <v>20882.19112912229</v>
      </c>
      <c r="K14" s="4" t="str">
        <f>IF(J14&gt;$K$5,"YES","")</f>
        <v/>
      </c>
      <c r="L14" s="4">
        <f t="shared" si="2"/>
        <v>87.009129704676198</v>
      </c>
      <c r="M14" s="4">
        <f t="shared" si="3"/>
        <v>1044.1095564561144</v>
      </c>
    </row>
    <row r="15" spans="1:13" x14ac:dyDescent="0.2">
      <c r="A15" s="134">
        <f t="shared" si="4"/>
        <v>41883</v>
      </c>
      <c r="B15" s="123">
        <f>(B14+C14)*(1+($C$3/1200))</f>
        <v>15397.760888671246</v>
      </c>
      <c r="C15" s="25">
        <f t="shared" si="0"/>
        <v>516</v>
      </c>
      <c r="D15" s="128">
        <f>(D14+E14)*(1+($C$3/1200))</f>
        <v>2000.5000500025012</v>
      </c>
      <c r="E15" s="25">
        <f t="shared" si="0"/>
        <v>0</v>
      </c>
      <c r="F15" s="128">
        <f>(F14+G14)*(1+($C$3/1200))</f>
        <v>2000.5000500025012</v>
      </c>
      <c r="G15" s="25">
        <f t="shared" si="0"/>
        <v>0</v>
      </c>
      <c r="H15" s="128">
        <f>(H14+I14)*(1+($C$3/1200))</f>
        <v>2000.5000500025012</v>
      </c>
      <c r="I15" s="25">
        <f t="shared" si="0"/>
        <v>0</v>
      </c>
      <c r="J15" s="4">
        <f t="shared" si="1"/>
        <v>21399.261038678749</v>
      </c>
      <c r="K15" s="4" t="str">
        <f>IF(J15&gt;$K$5,"YES","")</f>
        <v/>
      </c>
      <c r="L15" s="4">
        <f t="shared" si="2"/>
        <v>89.163587661161458</v>
      </c>
      <c r="M15" s="4">
        <f t="shared" si="3"/>
        <v>1069.9630519339375</v>
      </c>
    </row>
    <row r="16" spans="1:13" x14ac:dyDescent="0.2">
      <c r="A16" s="134">
        <f t="shared" si="4"/>
        <v>41913</v>
      </c>
      <c r="B16" s="123">
        <f>(B15+C15)*(1+($C$3/1200))</f>
        <v>15914.55657671568</v>
      </c>
      <c r="C16" s="25">
        <f t="shared" si="0"/>
        <v>516</v>
      </c>
      <c r="D16" s="128">
        <f>(D15+E15)*(1+($C$3/1200))</f>
        <v>2000.6000750050016</v>
      </c>
      <c r="E16" s="25">
        <f t="shared" si="0"/>
        <v>0</v>
      </c>
      <c r="F16" s="128">
        <f>(F15+G15)*(1+($C$3/1200))</f>
        <v>2000.6000750050016</v>
      </c>
      <c r="G16" s="25">
        <f t="shared" si="0"/>
        <v>0</v>
      </c>
      <c r="H16" s="128">
        <f>(H15+I15)*(1+($C$3/1200))</f>
        <v>2000.6000750050016</v>
      </c>
      <c r="I16" s="25">
        <f t="shared" si="0"/>
        <v>0</v>
      </c>
      <c r="J16" s="4">
        <f t="shared" si="1"/>
        <v>21916.356801730682</v>
      </c>
      <c r="K16" s="4" t="str">
        <f>IF(J16&gt;$K$5,"YES","")</f>
        <v/>
      </c>
      <c r="L16" s="4">
        <f t="shared" si="2"/>
        <v>91.318153340544526</v>
      </c>
      <c r="M16" s="4">
        <f t="shared" si="3"/>
        <v>1095.8178400865343</v>
      </c>
    </row>
    <row r="17" spans="1:13" x14ac:dyDescent="0.2">
      <c r="A17" s="134">
        <f t="shared" si="4"/>
        <v>41944</v>
      </c>
      <c r="B17" s="123">
        <f>(B16+C16)*(1+($C$3/1200))</f>
        <v>16431.378104544518</v>
      </c>
      <c r="C17" s="25">
        <f t="shared" si="0"/>
        <v>516</v>
      </c>
      <c r="D17" s="128">
        <f>(D16+E16)*(1+($C$3/1200))</f>
        <v>2000.700105008752</v>
      </c>
      <c r="E17" s="25">
        <f t="shared" si="0"/>
        <v>0</v>
      </c>
      <c r="F17" s="128">
        <f>(F16+G16)*(1+($C$3/1200))</f>
        <v>2000.700105008752</v>
      </c>
      <c r="G17" s="25">
        <f t="shared" si="0"/>
        <v>0</v>
      </c>
      <c r="H17" s="128">
        <f>(H16+I16)*(1+($C$3/1200))</f>
        <v>2000.700105008752</v>
      </c>
      <c r="I17" s="25">
        <f t="shared" si="0"/>
        <v>0</v>
      </c>
      <c r="J17" s="4">
        <f t="shared" si="1"/>
        <v>22433.478419570776</v>
      </c>
      <c r="K17" s="4" t="str">
        <f>IF(J17&gt;$K$5,"YES","")</f>
        <v/>
      </c>
      <c r="L17" s="4">
        <f t="shared" si="2"/>
        <v>93.472826748211574</v>
      </c>
      <c r="M17" s="4">
        <f t="shared" si="3"/>
        <v>1121.6739209785389</v>
      </c>
    </row>
    <row r="18" spans="1:13" x14ac:dyDescent="0.2">
      <c r="A18" s="134">
        <f t="shared" si="4"/>
        <v>41974</v>
      </c>
      <c r="B18" s="123">
        <f>(B17+C17)*(1+($C$3/1200))</f>
        <v>16948.225473449747</v>
      </c>
      <c r="C18" s="25">
        <f t="shared" si="0"/>
        <v>516</v>
      </c>
      <c r="D18" s="128">
        <f>(D17+E17)*(1+($C$3/1200))</f>
        <v>2000.8001400140026</v>
      </c>
      <c r="E18" s="25">
        <f t="shared" si="0"/>
        <v>0</v>
      </c>
      <c r="F18" s="128">
        <f>(F17+G17)*(1+($C$3/1200))</f>
        <v>2000.8001400140026</v>
      </c>
      <c r="G18" s="25">
        <f t="shared" si="0"/>
        <v>0</v>
      </c>
      <c r="H18" s="128">
        <f>(H17+I17)*(1+($C$3/1200))</f>
        <v>2000.8001400140026</v>
      </c>
      <c r="I18" s="25">
        <f t="shared" si="0"/>
        <v>0</v>
      </c>
      <c r="J18" s="4">
        <f t="shared" si="1"/>
        <v>22950.625893491753</v>
      </c>
      <c r="K18" s="4" t="str">
        <f>IF(J18&gt;$K$5,"YES","")</f>
        <v/>
      </c>
      <c r="L18" s="4">
        <f t="shared" si="2"/>
        <v>95.627607889548983</v>
      </c>
      <c r="M18" s="4">
        <f t="shared" si="3"/>
        <v>1147.5312946745878</v>
      </c>
    </row>
    <row r="19" spans="1:13" x14ac:dyDescent="0.2">
      <c r="A19" s="134">
        <f t="shared" si="4"/>
        <v>42005</v>
      </c>
      <c r="B19" s="123">
        <f>(B18+C18)*(1+($C$3/1200))</f>
        <v>17465.098684723424</v>
      </c>
      <c r="C19" s="25">
        <f t="shared" si="0"/>
        <v>531.48</v>
      </c>
      <c r="D19" s="128">
        <f>(D18+E18)*(1+($C$3/1200))</f>
        <v>2000.9001800210035</v>
      </c>
      <c r="E19" s="25">
        <f t="shared" si="0"/>
        <v>0</v>
      </c>
      <c r="F19" s="128">
        <f>(F18+G18)*(1+($C$3/1200))</f>
        <v>2000.9001800210035</v>
      </c>
      <c r="G19" s="25">
        <f t="shared" si="0"/>
        <v>0</v>
      </c>
      <c r="H19" s="128">
        <f>(H18+I18)*(1+($C$3/1200))</f>
        <v>2000.9001800210035</v>
      </c>
      <c r="I19" s="25">
        <f t="shared" si="0"/>
        <v>0</v>
      </c>
      <c r="J19" s="4">
        <f t="shared" si="1"/>
        <v>23467.799224786431</v>
      </c>
      <c r="K19" s="4" t="str">
        <f>IF(J19&gt;$K$5,"YES","")</f>
        <v/>
      </c>
      <c r="L19" s="4">
        <f t="shared" si="2"/>
        <v>97.782496769943464</v>
      </c>
      <c r="M19" s="4">
        <f t="shared" si="3"/>
        <v>1173.3899612393216</v>
      </c>
    </row>
    <row r="20" spans="1:13" x14ac:dyDescent="0.2">
      <c r="A20" s="134">
        <f t="shared" si="4"/>
        <v>42036</v>
      </c>
      <c r="B20" s="123">
        <f>(B19+C19)*(1+($C$3/1200))</f>
        <v>17997.478513657661</v>
      </c>
      <c r="C20" s="25">
        <f t="shared" si="0"/>
        <v>531.48</v>
      </c>
      <c r="D20" s="128">
        <f>(D19+E19)*(1+($C$3/1200))</f>
        <v>2001.0002250300047</v>
      </c>
      <c r="E20" s="25">
        <f t="shared" si="0"/>
        <v>0</v>
      </c>
      <c r="F20" s="128">
        <f>(F19+G19)*(1+($C$3/1200))</f>
        <v>2001.0002250300047</v>
      </c>
      <c r="G20" s="25">
        <f t="shared" si="0"/>
        <v>0</v>
      </c>
      <c r="H20" s="128">
        <f>(H19+I19)*(1+($C$3/1200))</f>
        <v>2001.0002250300047</v>
      </c>
      <c r="I20" s="25">
        <f t="shared" si="0"/>
        <v>0</v>
      </c>
      <c r="J20" s="4">
        <f t="shared" si="1"/>
        <v>24000.479188747679</v>
      </c>
      <c r="K20" s="4" t="str">
        <f>IF(J20&gt;$K$5,"YES","")</f>
        <v/>
      </c>
      <c r="L20" s="4">
        <f t="shared" si="2"/>
        <v>100.00199661978201</v>
      </c>
      <c r="M20" s="4">
        <f t="shared" si="3"/>
        <v>1200.0239594373841</v>
      </c>
    </row>
    <row r="21" spans="1:13" x14ac:dyDescent="0.2">
      <c r="A21" s="134">
        <f t="shared" si="4"/>
        <v>42064</v>
      </c>
      <c r="B21" s="123">
        <f>(B20+C20)*(1+($C$3/1200))</f>
        <v>18529.884961583346</v>
      </c>
      <c r="C21" s="25">
        <f t="shared" si="0"/>
        <v>531.48</v>
      </c>
      <c r="D21" s="128">
        <f>(D20+E20)*(1+($C$3/1200))</f>
        <v>2001.1002750412565</v>
      </c>
      <c r="E21" s="25">
        <f t="shared" si="0"/>
        <v>2000</v>
      </c>
      <c r="F21" s="128">
        <f>(F20+G20)*(1+($C$3/1200))</f>
        <v>2001.1002750412565</v>
      </c>
      <c r="G21" s="25">
        <f t="shared" si="0"/>
        <v>1050</v>
      </c>
      <c r="H21" s="128">
        <f>(H20+I20)*(1+($C$3/1200))</f>
        <v>2001.1002750412565</v>
      </c>
      <c r="I21" s="25">
        <f t="shared" si="0"/>
        <v>1050</v>
      </c>
      <c r="J21" s="4">
        <f t="shared" si="1"/>
        <v>24533.185786707112</v>
      </c>
      <c r="K21" s="4" t="str">
        <f>IF(J21&gt;$K$5,"YES","")</f>
        <v/>
      </c>
      <c r="L21" s="4">
        <f t="shared" si="2"/>
        <v>102.22160744461297</v>
      </c>
      <c r="M21" s="4">
        <f t="shared" si="3"/>
        <v>1226.6592893353557</v>
      </c>
    </row>
    <row r="22" spans="1:13" x14ac:dyDescent="0.2">
      <c r="A22" s="134">
        <f t="shared" si="4"/>
        <v>42095</v>
      </c>
      <c r="B22" s="123">
        <f>(B21+C21)*(1+($C$3/1200))</f>
        <v>19062.318029831426</v>
      </c>
      <c r="C22" s="25">
        <f t="shared" si="0"/>
        <v>531.48</v>
      </c>
      <c r="D22" s="128">
        <f>(D21+E21)*(1+($C$3/1200))</f>
        <v>4001.3003300550085</v>
      </c>
      <c r="E22" s="25">
        <f t="shared" si="0"/>
        <v>0</v>
      </c>
      <c r="F22" s="128">
        <f>(F21+G21)*(1+($C$3/1200))</f>
        <v>3051.2528300550089</v>
      </c>
      <c r="G22" s="25">
        <f t="shared" si="0"/>
        <v>0</v>
      </c>
      <c r="H22" s="128">
        <f>(H21+I21)*(1+($C$3/1200))</f>
        <v>3051.2528300550089</v>
      </c>
      <c r="I22" s="25">
        <f t="shared" si="0"/>
        <v>0</v>
      </c>
      <c r="J22" s="4">
        <f t="shared" si="1"/>
        <v>29166.124019996449</v>
      </c>
      <c r="K22" s="4" t="str">
        <f>IF(J22&gt;$K$5,"YES","")</f>
        <v/>
      </c>
      <c r="L22" s="4">
        <f t="shared" si="2"/>
        <v>121.52551674998521</v>
      </c>
      <c r="M22" s="4">
        <f t="shared" si="3"/>
        <v>1458.3062009998225</v>
      </c>
    </row>
    <row r="23" spans="1:13" x14ac:dyDescent="0.2">
      <c r="A23" s="134">
        <f t="shared" si="4"/>
        <v>42125</v>
      </c>
      <c r="B23" s="123">
        <f>(B22+C22)*(1+($C$3/1200))</f>
        <v>19594.77771973292</v>
      </c>
      <c r="C23" s="25">
        <f t="shared" si="0"/>
        <v>531.48</v>
      </c>
      <c r="D23" s="128">
        <f>(D22+E22)*(1+($C$3/1200))</f>
        <v>4001.5003950715118</v>
      </c>
      <c r="E23" s="25">
        <f t="shared" si="0"/>
        <v>0</v>
      </c>
      <c r="F23" s="128">
        <f>(F22+G22)*(1+($C$3/1200))</f>
        <v>3051.4053926965121</v>
      </c>
      <c r="G23" s="25">
        <f t="shared" si="0"/>
        <v>0</v>
      </c>
      <c r="H23" s="128">
        <f>(H22+I22)*(1+($C$3/1200))</f>
        <v>3051.4053926965121</v>
      </c>
      <c r="I23" s="25">
        <f t="shared" si="0"/>
        <v>0</v>
      </c>
      <c r="J23" s="4">
        <f t="shared" si="1"/>
        <v>29699.088900197457</v>
      </c>
      <c r="K23" s="4" t="str">
        <f>IF(J23&gt;$K$5,"YES","")</f>
        <v/>
      </c>
      <c r="L23" s="4">
        <f t="shared" si="2"/>
        <v>123.74620375082274</v>
      </c>
      <c r="M23" s="4">
        <f t="shared" si="3"/>
        <v>1484.9544450098729</v>
      </c>
    </row>
    <row r="24" spans="1:13" x14ac:dyDescent="0.2">
      <c r="A24" s="134">
        <f t="shared" si="4"/>
        <v>42156</v>
      </c>
      <c r="B24" s="123">
        <f>(B23+C23)*(1+($C$3/1200))</f>
        <v>20127.264032618907</v>
      </c>
      <c r="C24" s="25">
        <f t="shared" si="0"/>
        <v>531.48</v>
      </c>
      <c r="D24" s="128">
        <f>(D23+E23)*(1+($C$3/1200))</f>
        <v>4001.7004700912657</v>
      </c>
      <c r="E24" s="25">
        <f t="shared" si="0"/>
        <v>0</v>
      </c>
      <c r="F24" s="128">
        <f>(F23+G23)*(1+($C$3/1200))</f>
        <v>3051.5579629661474</v>
      </c>
      <c r="G24" s="25">
        <f t="shared" si="0"/>
        <v>0</v>
      </c>
      <c r="H24" s="128">
        <f>(H23+I23)*(1+($C$3/1200))</f>
        <v>3051.5579629661474</v>
      </c>
      <c r="I24" s="25">
        <f t="shared" si="0"/>
        <v>0</v>
      </c>
      <c r="J24" s="4">
        <f t="shared" si="1"/>
        <v>30232.080428642468</v>
      </c>
      <c r="K24" s="4" t="str">
        <f>IF(J24&gt;$K$5,"YES","")</f>
        <v/>
      </c>
      <c r="L24" s="4">
        <f t="shared" si="2"/>
        <v>125.9670017860103</v>
      </c>
      <c r="M24" s="4">
        <f t="shared" si="3"/>
        <v>1511.6040214321235</v>
      </c>
    </row>
    <row r="25" spans="1:13" x14ac:dyDescent="0.2">
      <c r="A25" s="134">
        <f t="shared" si="4"/>
        <v>42186</v>
      </c>
      <c r="B25" s="123">
        <f>(B24+C24)*(1+($C$3/1200))</f>
        <v>20659.776969820541</v>
      </c>
      <c r="C25" s="25">
        <f t="shared" si="0"/>
        <v>531.48</v>
      </c>
      <c r="D25" s="128">
        <f>(D24+E24)*(1+($C$3/1200))</f>
        <v>4001.9005551147707</v>
      </c>
      <c r="E25" s="25">
        <f t="shared" si="0"/>
        <v>0</v>
      </c>
      <c r="F25" s="128">
        <f>(F24+G24)*(1+($C$3/1200))</f>
        <v>3051.710540864296</v>
      </c>
      <c r="G25" s="25">
        <f t="shared" si="0"/>
        <v>0</v>
      </c>
      <c r="H25" s="128">
        <f>(H24+I24)*(1+($C$3/1200))</f>
        <v>3051.710540864296</v>
      </c>
      <c r="I25" s="25">
        <f t="shared" si="0"/>
        <v>0</v>
      </c>
      <c r="J25" s="4">
        <f t="shared" si="1"/>
        <v>30765.098606663905</v>
      </c>
      <c r="K25" s="4" t="str">
        <f>IF(J25&gt;$K$5,"YES","")</f>
        <v/>
      </c>
      <c r="L25" s="4">
        <f t="shared" si="2"/>
        <v>128.1879108610996</v>
      </c>
      <c r="M25" s="4">
        <f t="shared" si="3"/>
        <v>1538.2549303331953</v>
      </c>
    </row>
    <row r="26" spans="1:13" x14ac:dyDescent="0.2">
      <c r="A26" s="134">
        <f t="shared" si="4"/>
        <v>42217</v>
      </c>
      <c r="B26" s="123">
        <f>(B25+C25)*(1+($C$3/1200))</f>
        <v>21192.316532669032</v>
      </c>
      <c r="C26" s="25">
        <f t="shared" si="0"/>
        <v>531.48</v>
      </c>
      <c r="D26" s="128">
        <f>(D25+E25)*(1+($C$3/1200))</f>
        <v>4002.1006501425268</v>
      </c>
      <c r="E26" s="25">
        <f t="shared" si="0"/>
        <v>0</v>
      </c>
      <c r="F26" s="128">
        <f>(F25+G25)*(1+($C$3/1200))</f>
        <v>3051.8631263913394</v>
      </c>
      <c r="G26" s="25">
        <f t="shared" si="0"/>
        <v>0</v>
      </c>
      <c r="H26" s="128">
        <f>(H25+I25)*(1+($C$3/1200))</f>
        <v>3051.8631263913394</v>
      </c>
      <c r="I26" s="25">
        <f t="shared" si="0"/>
        <v>0</v>
      </c>
      <c r="J26" s="4">
        <f t="shared" si="1"/>
        <v>31298.14343559424</v>
      </c>
      <c r="K26" s="4" t="str">
        <f>IF(J26&gt;$K$5,"YES","")</f>
        <v/>
      </c>
      <c r="L26" s="4">
        <f t="shared" si="2"/>
        <v>130.40893098164267</v>
      </c>
      <c r="M26" s="4">
        <f t="shared" si="3"/>
        <v>1564.9071717797119</v>
      </c>
    </row>
    <row r="27" spans="1:13" x14ac:dyDescent="0.2">
      <c r="A27" s="134">
        <f t="shared" si="4"/>
        <v>42248</v>
      </c>
      <c r="B27" s="123">
        <f>(B26+C26)*(1+($C$3/1200))</f>
        <v>21724.882722495666</v>
      </c>
      <c r="C27" s="25">
        <f t="shared" si="0"/>
        <v>531.48</v>
      </c>
      <c r="D27" s="128">
        <f>(D26+E26)*(1+($C$3/1200))</f>
        <v>4002.3007551750343</v>
      </c>
      <c r="E27" s="25">
        <f t="shared" si="0"/>
        <v>0</v>
      </c>
      <c r="F27" s="128">
        <f>(F26+G26)*(1+($C$3/1200))</f>
        <v>3052.0157195476595</v>
      </c>
      <c r="G27" s="25">
        <f t="shared" si="0"/>
        <v>0</v>
      </c>
      <c r="H27" s="128">
        <f>(H26+I26)*(1+($C$3/1200))</f>
        <v>3052.0157195476595</v>
      </c>
      <c r="I27" s="25">
        <f t="shared" si="0"/>
        <v>0</v>
      </c>
      <c r="J27" s="4">
        <f t="shared" si="1"/>
        <v>31831.214916766021</v>
      </c>
      <c r="K27" s="4" t="str">
        <f>IF(J27&gt;$K$5,"YES","")</f>
        <v/>
      </c>
      <c r="L27" s="4">
        <f t="shared" si="2"/>
        <v>132.63006215319174</v>
      </c>
      <c r="M27" s="4">
        <f t="shared" si="3"/>
        <v>1591.560745838301</v>
      </c>
    </row>
    <row r="28" spans="1:13" x14ac:dyDescent="0.2">
      <c r="A28" s="134">
        <f t="shared" si="4"/>
        <v>42278</v>
      </c>
      <c r="B28" s="123">
        <f>(B27+C27)*(1+($C$3/1200))</f>
        <v>22257.475540631793</v>
      </c>
      <c r="C28" s="25">
        <f t="shared" si="0"/>
        <v>531.48</v>
      </c>
      <c r="D28" s="128">
        <f>(D27+E27)*(1+($C$3/1200))</f>
        <v>4002.5008702127934</v>
      </c>
      <c r="E28" s="25">
        <f t="shared" si="0"/>
        <v>0</v>
      </c>
      <c r="F28" s="128">
        <f>(F27+G27)*(1+($C$3/1200))</f>
        <v>3052.168320333637</v>
      </c>
      <c r="G28" s="25">
        <f t="shared" si="0"/>
        <v>0</v>
      </c>
      <c r="H28" s="128">
        <f>(H27+I27)*(1+($C$3/1200))</f>
        <v>3052.168320333637</v>
      </c>
      <c r="I28" s="25">
        <f t="shared" si="0"/>
        <v>0</v>
      </c>
      <c r="J28" s="4">
        <f t="shared" si="1"/>
        <v>32364.313051511857</v>
      </c>
      <c r="K28" s="4" t="str">
        <f>IF(J28&gt;$K$5,"YES","")</f>
        <v/>
      </c>
      <c r="L28" s="4">
        <f t="shared" si="2"/>
        <v>134.8513043812994</v>
      </c>
      <c r="M28" s="4">
        <f t="shared" si="3"/>
        <v>1618.2156525755927</v>
      </c>
    </row>
    <row r="29" spans="1:13" x14ac:dyDescent="0.2">
      <c r="A29" s="134">
        <f t="shared" si="4"/>
        <v>42309</v>
      </c>
      <c r="B29" s="123">
        <f>(B28+C28)*(1+($C$3/1200))</f>
        <v>22790.094988408826</v>
      </c>
      <c r="C29" s="25">
        <f t="shared" si="0"/>
        <v>531.48</v>
      </c>
      <c r="D29" s="128">
        <f>(D28+E28)*(1+($C$3/1200))</f>
        <v>4002.7009952563044</v>
      </c>
      <c r="E29" s="25">
        <f t="shared" si="0"/>
        <v>0</v>
      </c>
      <c r="F29" s="128">
        <f>(F28+G28)*(1+($C$3/1200))</f>
        <v>3052.3209287496538</v>
      </c>
      <c r="G29" s="25">
        <f t="shared" si="0"/>
        <v>0</v>
      </c>
      <c r="H29" s="128">
        <f>(H28+I28)*(1+($C$3/1200))</f>
        <v>3052.3209287496538</v>
      </c>
      <c r="I29" s="25">
        <f t="shared" si="0"/>
        <v>0</v>
      </c>
      <c r="J29" s="4">
        <f t="shared" si="1"/>
        <v>32897.437841164443</v>
      </c>
      <c r="K29" s="4" t="str">
        <f>IF(J29&gt;$K$5,"YES","")</f>
        <v/>
      </c>
      <c r="L29" s="4">
        <f t="shared" si="2"/>
        <v>137.07265767151853</v>
      </c>
      <c r="M29" s="4">
        <f t="shared" si="3"/>
        <v>1644.8718920582223</v>
      </c>
    </row>
    <row r="30" spans="1:13" x14ac:dyDescent="0.2">
      <c r="A30" s="134">
        <f t="shared" si="4"/>
        <v>42339</v>
      </c>
      <c r="B30" s="123">
        <f>(B29+C29)*(1+($C$3/1200))</f>
        <v>23322.741067158247</v>
      </c>
      <c r="C30" s="25">
        <f t="shared" si="0"/>
        <v>531.48</v>
      </c>
      <c r="D30" s="128">
        <f>(D29+E29)*(1+($C$3/1200))</f>
        <v>4002.9011303060674</v>
      </c>
      <c r="E30" s="25">
        <f t="shared" si="0"/>
        <v>0</v>
      </c>
      <c r="F30" s="128">
        <f>(F29+G29)*(1+($C$3/1200))</f>
        <v>3052.4735447960916</v>
      </c>
      <c r="G30" s="25">
        <f t="shared" si="0"/>
        <v>0</v>
      </c>
      <c r="H30" s="128">
        <f>(H29+I29)*(1+($C$3/1200))</f>
        <v>3052.4735447960916</v>
      </c>
      <c r="I30" s="25">
        <f t="shared" si="0"/>
        <v>0</v>
      </c>
      <c r="J30" s="4">
        <f t="shared" si="1"/>
        <v>33430.5892870565</v>
      </c>
      <c r="K30" s="4" t="str">
        <f>IF(J30&gt;$K$5,"YES","")</f>
        <v/>
      </c>
      <c r="L30" s="4">
        <f t="shared" si="2"/>
        <v>139.29412202940208</v>
      </c>
      <c r="M30" s="4">
        <f t="shared" si="3"/>
        <v>1671.529464352825</v>
      </c>
    </row>
    <row r="31" spans="1:13" x14ac:dyDescent="0.2">
      <c r="A31" s="134">
        <f t="shared" si="4"/>
        <v>42370</v>
      </c>
      <c r="B31" s="123">
        <f>(B30+C30)*(1+($C$3/1200))</f>
        <v>23855.413778211609</v>
      </c>
      <c r="C31" s="25">
        <f t="shared" si="0"/>
        <v>547.42439999999999</v>
      </c>
      <c r="D31" s="128">
        <f>(D30+E30)*(1+($C$3/1200))</f>
        <v>4003.1012753625832</v>
      </c>
      <c r="E31" s="25">
        <f t="shared" si="0"/>
        <v>0</v>
      </c>
      <c r="F31" s="128">
        <f>(F30+G30)*(1+($C$3/1200))</f>
        <v>3052.6261684733317</v>
      </c>
      <c r="G31" s="25">
        <f t="shared" si="0"/>
        <v>0</v>
      </c>
      <c r="H31" s="128">
        <f>(H30+I30)*(1+($C$3/1200))</f>
        <v>3052.6261684733317</v>
      </c>
      <c r="I31" s="25">
        <f t="shared" si="0"/>
        <v>0</v>
      </c>
      <c r="J31" s="4">
        <f t="shared" si="1"/>
        <v>33963.767390520858</v>
      </c>
      <c r="K31" s="4" t="str">
        <f>IF(J31&gt;$K$5,"YES","")</f>
        <v/>
      </c>
      <c r="L31" s="4">
        <f t="shared" si="2"/>
        <v>141.51569746050359</v>
      </c>
      <c r="M31" s="4">
        <f t="shared" si="3"/>
        <v>1698.1883695260431</v>
      </c>
    </row>
    <row r="32" spans="1:13" x14ac:dyDescent="0.2">
      <c r="A32" s="134">
        <f t="shared" si="4"/>
        <v>42401</v>
      </c>
      <c r="B32" s="123">
        <f>(B31+C31)*(1+($C$3/1200))</f>
        <v>24404.058320120523</v>
      </c>
      <c r="C32" s="25">
        <f t="shared" si="0"/>
        <v>547.42439999999999</v>
      </c>
      <c r="D32" s="128">
        <f>(D31+E31)*(1+($C$3/1200))</f>
        <v>4003.301430426352</v>
      </c>
      <c r="E32" s="25">
        <f t="shared" si="0"/>
        <v>0</v>
      </c>
      <c r="F32" s="128">
        <f>(F31+G31)*(1+($C$3/1200))</f>
        <v>3052.7787997817559</v>
      </c>
      <c r="G32" s="25">
        <f t="shared" si="0"/>
        <v>0</v>
      </c>
      <c r="H32" s="128">
        <f>(H31+I31)*(1+($C$3/1200))</f>
        <v>3052.7787997817559</v>
      </c>
      <c r="I32" s="25">
        <f t="shared" si="0"/>
        <v>0</v>
      </c>
      <c r="J32" s="4">
        <f t="shared" si="1"/>
        <v>34512.917350110387</v>
      </c>
      <c r="K32" s="4" t="str">
        <f>IF(J32&gt;$K$5,"YES","")</f>
        <v/>
      </c>
      <c r="L32" s="4">
        <f t="shared" si="2"/>
        <v>143.80382229212663</v>
      </c>
      <c r="M32" s="4">
        <f t="shared" si="3"/>
        <v>1725.6458675055196</v>
      </c>
    </row>
    <row r="33" spans="1:13" x14ac:dyDescent="0.2">
      <c r="A33" s="134">
        <f t="shared" si="4"/>
        <v>42430</v>
      </c>
      <c r="B33" s="123">
        <f>(B32+C32)*(1+($C$3/1200))</f>
        <v>24952.730294256533</v>
      </c>
      <c r="C33" s="25">
        <f t="shared" si="0"/>
        <v>547.42439999999999</v>
      </c>
      <c r="D33" s="128">
        <f>(D32+E32)*(1+($C$3/1200))</f>
        <v>4003.501595497874</v>
      </c>
      <c r="E33" s="25">
        <f t="shared" si="0"/>
        <v>2000</v>
      </c>
      <c r="F33" s="128">
        <f>(F32+G32)*(1+($C$3/1200))</f>
        <v>3052.9314387217455</v>
      </c>
      <c r="G33" s="25">
        <f t="shared" si="0"/>
        <v>1102.5</v>
      </c>
      <c r="H33" s="128">
        <f>(H32+I32)*(1+($C$3/1200))</f>
        <v>3052.9314387217455</v>
      </c>
      <c r="I33" s="25">
        <f t="shared" si="0"/>
        <v>1102.5</v>
      </c>
      <c r="J33" s="4">
        <f t="shared" si="1"/>
        <v>35062.094767197894</v>
      </c>
      <c r="K33" s="4" t="str">
        <f>IF(J33&gt;$K$5,"YES","")</f>
        <v/>
      </c>
      <c r="L33" s="4">
        <f t="shared" si="2"/>
        <v>146.09206152999124</v>
      </c>
      <c r="M33" s="4">
        <f t="shared" si="3"/>
        <v>1753.1047383598948</v>
      </c>
    </row>
    <row r="34" spans="1:13" x14ac:dyDescent="0.2">
      <c r="A34" s="134">
        <f t="shared" si="4"/>
        <v>42461</v>
      </c>
      <c r="B34" s="123">
        <f>(B33+C33)*(1+($C$3/1200))</f>
        <v>25501.429701991248</v>
      </c>
      <c r="C34" s="25">
        <f t="shared" si="0"/>
        <v>547.42439999999999</v>
      </c>
      <c r="D34" s="128">
        <f>(D33+E33)*(1+($C$3/1200))</f>
        <v>6003.8017705776492</v>
      </c>
      <c r="E34" s="25">
        <f t="shared" si="0"/>
        <v>0</v>
      </c>
      <c r="F34" s="128">
        <f>(F33+G33)*(1+($C$3/1200))</f>
        <v>4155.6392102936825</v>
      </c>
      <c r="G34" s="25">
        <f t="shared" si="0"/>
        <v>0</v>
      </c>
      <c r="H34" s="128">
        <f>(H33+I33)*(1+($C$3/1200))</f>
        <v>4155.6392102936825</v>
      </c>
      <c r="I34" s="25">
        <f t="shared" si="0"/>
        <v>0</v>
      </c>
      <c r="J34" s="4">
        <f t="shared" si="1"/>
        <v>39816.509893156261</v>
      </c>
      <c r="K34" s="4" t="str">
        <f>IF(J34&gt;$K$5,"YES","")</f>
        <v/>
      </c>
      <c r="L34" s="4">
        <f t="shared" si="2"/>
        <v>165.90212455481776</v>
      </c>
      <c r="M34" s="4">
        <f t="shared" si="3"/>
        <v>1990.8254946578131</v>
      </c>
    </row>
    <row r="35" spans="1:13" x14ac:dyDescent="0.2">
      <c r="A35" s="134">
        <f t="shared" si="4"/>
        <v>42491</v>
      </c>
      <c r="B35" s="123">
        <f>(B34+C34)*(1+($C$3/1200))</f>
        <v>26050.15654469635</v>
      </c>
      <c r="C35" s="25">
        <f t="shared" si="0"/>
        <v>547.42439999999999</v>
      </c>
      <c r="D35" s="128">
        <f>(D34+E34)*(1+($C$3/1200))</f>
        <v>6004.1019606661785</v>
      </c>
      <c r="E35" s="25">
        <f t="shared" si="0"/>
        <v>0</v>
      </c>
      <c r="F35" s="128">
        <f>(F34+G34)*(1+($C$3/1200))</f>
        <v>4155.8469922541972</v>
      </c>
      <c r="G35" s="25">
        <f t="shared" si="0"/>
        <v>0</v>
      </c>
      <c r="H35" s="128">
        <f>(H34+I34)*(1+($C$3/1200))</f>
        <v>4155.8469922541972</v>
      </c>
      <c r="I35" s="25">
        <f t="shared" si="0"/>
        <v>0</v>
      </c>
      <c r="J35" s="4">
        <f t="shared" si="1"/>
        <v>40365.952489870928</v>
      </c>
      <c r="K35" s="4" t="str">
        <f>IF(J35&gt;$K$5,"YES","")</f>
        <v/>
      </c>
      <c r="L35" s="4">
        <f t="shared" si="2"/>
        <v>168.19146870779554</v>
      </c>
      <c r="M35" s="4">
        <f t="shared" si="3"/>
        <v>2018.2976244935464</v>
      </c>
    </row>
    <row r="36" spans="1:13" x14ac:dyDescent="0.2">
      <c r="A36" s="134">
        <f t="shared" si="4"/>
        <v>42522</v>
      </c>
      <c r="B36" s="123">
        <f>(B35+C35)*(1+($C$3/1200))</f>
        <v>26598.910823743587</v>
      </c>
      <c r="C36" s="25">
        <f t="shared" si="0"/>
        <v>547.42439999999999</v>
      </c>
      <c r="D36" s="128">
        <f>(D35+E35)*(1+($C$3/1200))</f>
        <v>6004.4021657642124</v>
      </c>
      <c r="E36" s="25">
        <f t="shared" si="0"/>
        <v>0</v>
      </c>
      <c r="F36" s="128">
        <f>(F35+G35)*(1+($C$3/1200))</f>
        <v>4156.0547846038107</v>
      </c>
      <c r="G36" s="25">
        <f t="shared" si="0"/>
        <v>0</v>
      </c>
      <c r="H36" s="128">
        <f>(H35+I35)*(1+($C$3/1200))</f>
        <v>4156.0547846038107</v>
      </c>
      <c r="I36" s="25">
        <f t="shared" si="0"/>
        <v>0</v>
      </c>
      <c r="J36" s="4">
        <f t="shared" si="1"/>
        <v>40915.422558715421</v>
      </c>
      <c r="K36" s="4" t="str">
        <f>IF(J36&gt;$K$5,"YES","")</f>
        <v/>
      </c>
      <c r="L36" s="4">
        <f t="shared" si="2"/>
        <v>170.48092732798094</v>
      </c>
      <c r="M36" s="4">
        <f t="shared" si="3"/>
        <v>2045.7711279357713</v>
      </c>
    </row>
    <row r="37" spans="1:13" x14ac:dyDescent="0.2">
      <c r="A37" s="134">
        <f t="shared" si="4"/>
        <v>42552</v>
      </c>
      <c r="B37" s="123">
        <f>(B36+C36)*(1+($C$3/1200))</f>
        <v>27147.692540504777</v>
      </c>
      <c r="C37" s="25">
        <f t="shared" si="0"/>
        <v>547.42439999999999</v>
      </c>
      <c r="D37" s="128">
        <f>(D36+E36)*(1+($C$3/1200))</f>
        <v>6004.7023858725015</v>
      </c>
      <c r="E37" s="25">
        <f t="shared" si="0"/>
        <v>0</v>
      </c>
      <c r="F37" s="128">
        <f>(F36+G36)*(1+($C$3/1200))</f>
        <v>4156.2625873430416</v>
      </c>
      <c r="G37" s="25">
        <f t="shared" si="0"/>
        <v>0</v>
      </c>
      <c r="H37" s="128">
        <f>(H36+I36)*(1+($C$3/1200))</f>
        <v>4156.2625873430416</v>
      </c>
      <c r="I37" s="25">
        <f t="shared" si="0"/>
        <v>0</v>
      </c>
      <c r="J37" s="4">
        <f t="shared" si="1"/>
        <v>41464.92010106337</v>
      </c>
      <c r="K37" s="4" t="str">
        <f>IF(J37&gt;$K$5,"YES","")</f>
        <v/>
      </c>
      <c r="L37" s="4">
        <f t="shared" si="2"/>
        <v>172.77050042109738</v>
      </c>
      <c r="M37" s="4">
        <f t="shared" si="3"/>
        <v>2073.2460050531686</v>
      </c>
    </row>
    <row r="38" spans="1:13" x14ac:dyDescent="0.2">
      <c r="A38" s="134">
        <f t="shared" si="4"/>
        <v>42583</v>
      </c>
      <c r="B38" s="123">
        <f>(B37+C37)*(1+($C$3/1200))</f>
        <v>27696.501696351806</v>
      </c>
      <c r="C38" s="25">
        <f t="shared" si="0"/>
        <v>547.42439999999999</v>
      </c>
      <c r="D38" s="128">
        <f>(D37+E37)*(1+($C$3/1200))</f>
        <v>6005.002620991796</v>
      </c>
      <c r="E38" s="25">
        <f t="shared" si="0"/>
        <v>0</v>
      </c>
      <c r="F38" s="128">
        <f>(F37+G37)*(1+($C$3/1200))</f>
        <v>4156.470400472409</v>
      </c>
      <c r="G38" s="25">
        <f t="shared" si="0"/>
        <v>0</v>
      </c>
      <c r="H38" s="128">
        <f>(H37+I37)*(1+($C$3/1200))</f>
        <v>4156.470400472409</v>
      </c>
      <c r="I38" s="25">
        <f t="shared" si="0"/>
        <v>0</v>
      </c>
      <c r="J38" s="4">
        <f t="shared" si="1"/>
        <v>42014.445118288422</v>
      </c>
      <c r="K38" s="4" t="str">
        <f>IF(J38&gt;$K$5,"YES","")</f>
        <v/>
      </c>
      <c r="L38" s="4">
        <f t="shared" si="2"/>
        <v>175.06018799286844</v>
      </c>
      <c r="M38" s="4">
        <f t="shared" si="3"/>
        <v>2100.7222559144211</v>
      </c>
    </row>
    <row r="39" spans="1:13" x14ac:dyDescent="0.2">
      <c r="A39" s="134">
        <f t="shared" si="4"/>
        <v>42614</v>
      </c>
      <c r="B39" s="123">
        <f>(B38+C38)*(1+($C$3/1200))</f>
        <v>28245.338292656626</v>
      </c>
      <c r="C39" s="25">
        <f t="shared" si="0"/>
        <v>547.42439999999999</v>
      </c>
      <c r="D39" s="128">
        <f>(D38+E38)*(1+($C$3/1200))</f>
        <v>6005.3028711228462</v>
      </c>
      <c r="E39" s="25">
        <f t="shared" si="0"/>
        <v>0</v>
      </c>
      <c r="F39" s="128">
        <f>(F38+G38)*(1+($C$3/1200))</f>
        <v>4156.6782239924332</v>
      </c>
      <c r="G39" s="25">
        <f t="shared" si="0"/>
        <v>0</v>
      </c>
      <c r="H39" s="128">
        <f>(H38+I38)*(1+($C$3/1200))</f>
        <v>4156.6782239924332</v>
      </c>
      <c r="I39" s="25">
        <f t="shared" si="0"/>
        <v>0</v>
      </c>
      <c r="J39" s="4">
        <f t="shared" si="1"/>
        <v>42563.997611764345</v>
      </c>
      <c r="K39" s="4" t="str">
        <f>IF(J39&gt;$K$5,"YES","")</f>
        <v/>
      </c>
      <c r="L39" s="4">
        <f t="shared" si="2"/>
        <v>177.34999004901809</v>
      </c>
      <c r="M39" s="4">
        <f t="shared" si="3"/>
        <v>2128.1998805882172</v>
      </c>
    </row>
    <row r="40" spans="1:13" x14ac:dyDescent="0.2">
      <c r="A40" s="134">
        <f t="shared" si="4"/>
        <v>42644</v>
      </c>
      <c r="B40" s="123">
        <f>(B39+C39)*(1+($C$3/1200))</f>
        <v>28794.20233079126</v>
      </c>
      <c r="C40" s="25">
        <f t="shared" si="0"/>
        <v>547.42439999999999</v>
      </c>
      <c r="D40" s="128">
        <f>(D39+E39)*(1+($C$3/1200))</f>
        <v>6005.6031362664035</v>
      </c>
      <c r="E40" s="25">
        <f t="shared" si="0"/>
        <v>0</v>
      </c>
      <c r="F40" s="128">
        <f>(F39+G39)*(1+($C$3/1200))</f>
        <v>4156.8860579036336</v>
      </c>
      <c r="G40" s="25">
        <f t="shared" si="0"/>
        <v>0</v>
      </c>
      <c r="H40" s="128">
        <f>(H39+I39)*(1+($C$3/1200))</f>
        <v>4156.8860579036336</v>
      </c>
      <c r="I40" s="25">
        <f t="shared" si="0"/>
        <v>0</v>
      </c>
      <c r="J40" s="4">
        <f t="shared" si="1"/>
        <v>43113.577582864935</v>
      </c>
      <c r="K40" s="4" t="str">
        <f>IF(J40&gt;$K$5,"YES","")</f>
        <v/>
      </c>
      <c r="L40" s="4">
        <f t="shared" si="2"/>
        <v>179.63990659527056</v>
      </c>
      <c r="M40" s="4">
        <f t="shared" si="3"/>
        <v>2155.6788791432468</v>
      </c>
    </row>
    <row r="41" spans="1:13" x14ac:dyDescent="0.2">
      <c r="A41" s="134">
        <f t="shared" si="4"/>
        <v>42675</v>
      </c>
      <c r="B41" s="123">
        <f>(B40+C40)*(1+($C$3/1200))</f>
        <v>29343.093812127801</v>
      </c>
      <c r="C41" s="25">
        <f t="shared" si="0"/>
        <v>547.42439999999999</v>
      </c>
      <c r="D41" s="128">
        <f>(D40+E40)*(1+($C$3/1200))</f>
        <v>6005.9034164232171</v>
      </c>
      <c r="E41" s="25">
        <f t="shared" si="0"/>
        <v>0</v>
      </c>
      <c r="F41" s="128">
        <f>(F40+G40)*(1+($C$3/1200))</f>
        <v>4157.0939022065295</v>
      </c>
      <c r="G41" s="25">
        <f t="shared" si="0"/>
        <v>0</v>
      </c>
      <c r="H41" s="128">
        <f>(H40+I40)*(1+($C$3/1200))</f>
        <v>4157.0939022065295</v>
      </c>
      <c r="I41" s="25">
        <f t="shared" si="0"/>
        <v>0</v>
      </c>
      <c r="J41" s="4">
        <f t="shared" si="1"/>
        <v>43663.185032964073</v>
      </c>
      <c r="K41" s="4" t="str">
        <f>IF(J41&gt;$K$5,"YES","")</f>
        <v/>
      </c>
      <c r="L41" s="4">
        <f t="shared" si="2"/>
        <v>181.92993763735032</v>
      </c>
      <c r="M41" s="4">
        <f t="shared" si="3"/>
        <v>2183.1592516482037</v>
      </c>
    </row>
    <row r="42" spans="1:13" x14ac:dyDescent="0.2">
      <c r="A42" s="134">
        <f t="shared" si="4"/>
        <v>42705</v>
      </c>
      <c r="B42" s="123">
        <f>(B41+C41)*(1+($C$3/1200))</f>
        <v>29892.012738038411</v>
      </c>
      <c r="C42" s="25">
        <f t="shared" si="0"/>
        <v>547.42439999999999</v>
      </c>
      <c r="D42" s="128">
        <f>(D41+E41)*(1+($C$3/1200))</f>
        <v>6006.2037115940393</v>
      </c>
      <c r="E42" s="25">
        <f t="shared" si="0"/>
        <v>0</v>
      </c>
      <c r="F42" s="128">
        <f>(F41+G41)*(1+($C$3/1200))</f>
        <v>4157.3017569016401</v>
      </c>
      <c r="G42" s="25">
        <f t="shared" si="0"/>
        <v>0</v>
      </c>
      <c r="H42" s="128">
        <f>(H41+I41)*(1+($C$3/1200))</f>
        <v>4157.3017569016401</v>
      </c>
      <c r="I42" s="25">
        <f t="shared" si="0"/>
        <v>0</v>
      </c>
      <c r="J42" s="4">
        <f t="shared" si="1"/>
        <v>44212.819963435722</v>
      </c>
      <c r="K42" s="4" t="str">
        <f>IF(J42&gt;$K$5,"YES","")</f>
        <v/>
      </c>
      <c r="L42" s="4">
        <f t="shared" si="2"/>
        <v>184.22008318098219</v>
      </c>
      <c r="M42" s="4">
        <f t="shared" si="3"/>
        <v>2210.6409981717861</v>
      </c>
    </row>
    <row r="43" spans="1:13" x14ac:dyDescent="0.2">
      <c r="A43" s="134">
        <f t="shared" si="4"/>
        <v>42736</v>
      </c>
      <c r="B43" s="123">
        <f>(B42+C42)*(1+($C$3/1200))</f>
        <v>30440.959109895317</v>
      </c>
      <c r="C43" s="25">
        <f t="shared" si="0"/>
        <v>563.84713199999999</v>
      </c>
      <c r="D43" s="128">
        <f>(D42+E42)*(1+($C$3/1200))</f>
        <v>6006.5040217796195</v>
      </c>
      <c r="E43" s="25">
        <f t="shared" si="0"/>
        <v>0</v>
      </c>
      <c r="F43" s="128">
        <f>(F42+G42)*(1+($C$3/1200))</f>
        <v>4157.5096219894858</v>
      </c>
      <c r="G43" s="25">
        <f t="shared" si="0"/>
        <v>0</v>
      </c>
      <c r="H43" s="128">
        <f>(H42+I42)*(1+($C$3/1200))</f>
        <v>4157.5096219894858</v>
      </c>
      <c r="I43" s="25">
        <f t="shared" si="0"/>
        <v>0</v>
      </c>
      <c r="J43" s="4">
        <f t="shared" si="1"/>
        <v>44762.482375653904</v>
      </c>
      <c r="K43" s="4" t="str">
        <f>IF(J43&gt;$K$5,"YES","")</f>
        <v/>
      </c>
      <c r="L43" s="4">
        <f t="shared" si="2"/>
        <v>186.51034323189128</v>
      </c>
      <c r="M43" s="4">
        <f t="shared" si="3"/>
        <v>2238.1241187826954</v>
      </c>
    </row>
    <row r="44" spans="1:13" x14ac:dyDescent="0.2">
      <c r="A44" s="134">
        <f t="shared" si="4"/>
        <v>42767</v>
      </c>
      <c r="B44" s="123">
        <f>(B43+C43)*(1+($C$3/1200))</f>
        <v>31006.356482207415</v>
      </c>
      <c r="C44" s="25">
        <f t="shared" si="0"/>
        <v>563.84713199999999</v>
      </c>
      <c r="D44" s="128">
        <f>(D43+E43)*(1+($C$3/1200))</f>
        <v>6006.8043469807089</v>
      </c>
      <c r="E44" s="25">
        <f t="shared" si="0"/>
        <v>0</v>
      </c>
      <c r="F44" s="128">
        <f>(F43+G43)*(1+($C$3/1200))</f>
        <v>4157.7174974705858</v>
      </c>
      <c r="G44" s="25">
        <f t="shared" si="0"/>
        <v>0</v>
      </c>
      <c r="H44" s="128">
        <f>(H43+I43)*(1+($C$3/1200))</f>
        <v>4157.7174974705858</v>
      </c>
      <c r="I44" s="25">
        <f t="shared" si="0"/>
        <v>0</v>
      </c>
      <c r="J44" s="4">
        <f t="shared" si="1"/>
        <v>45328.595824129297</v>
      </c>
      <c r="K44" s="4" t="str">
        <f>IF(J44&gt;$K$5,"YES","")</f>
        <v/>
      </c>
      <c r="L44" s="4">
        <f t="shared" si="2"/>
        <v>188.86914926720542</v>
      </c>
      <c r="M44" s="4">
        <f t="shared" si="3"/>
        <v>2266.4297912064649</v>
      </c>
    </row>
    <row r="45" spans="1:13" x14ac:dyDescent="0.2">
      <c r="A45" s="134">
        <f t="shared" si="4"/>
        <v>42795</v>
      </c>
      <c r="B45" s="123">
        <f>(B44+C44)*(1+($C$3/1200))</f>
        <v>31571.782124388126</v>
      </c>
      <c r="C45" s="25">
        <f t="shared" si="0"/>
        <v>563.84713199999999</v>
      </c>
      <c r="D45" s="128">
        <f>(D44+E44)*(1+($C$3/1200))</f>
        <v>6007.1046871980589</v>
      </c>
      <c r="E45" s="25">
        <f t="shared" si="0"/>
        <v>2000</v>
      </c>
      <c r="F45" s="128">
        <f>(F44+G44)*(1+($C$3/1200))</f>
        <v>4157.9253833454595</v>
      </c>
      <c r="G45" s="25">
        <f t="shared" si="0"/>
        <v>1157.6250000000002</v>
      </c>
      <c r="H45" s="128">
        <f>(H44+I44)*(1+($C$3/1200))</f>
        <v>4157.9253833454595</v>
      </c>
      <c r="I45" s="25">
        <f t="shared" si="0"/>
        <v>1157.6250000000002</v>
      </c>
      <c r="J45" s="4">
        <f t="shared" si="1"/>
        <v>45894.737578277098</v>
      </c>
      <c r="K45" s="4" t="str">
        <f>IF(J45&gt;$K$5,"YES","")</f>
        <v/>
      </c>
      <c r="L45" s="4">
        <f t="shared" si="2"/>
        <v>191.22807324282124</v>
      </c>
      <c r="M45" s="4">
        <f t="shared" si="3"/>
        <v>2294.736878913855</v>
      </c>
    </row>
    <row r="46" spans="1:13" x14ac:dyDescent="0.2">
      <c r="A46" s="134">
        <f t="shared" si="4"/>
        <v>42826</v>
      </c>
      <c r="B46" s="123">
        <f>(B45+C45)*(1+($C$3/1200))</f>
        <v>32137.236037850947</v>
      </c>
      <c r="C46" s="25">
        <f t="shared" si="0"/>
        <v>563.84713199999999</v>
      </c>
      <c r="D46" s="128">
        <f>(D45+E45)*(1+($C$3/1200))</f>
        <v>8007.5050424324199</v>
      </c>
      <c r="E46" s="25">
        <f t="shared" si="0"/>
        <v>0</v>
      </c>
      <c r="F46" s="128">
        <f>(F45+G45)*(1+($C$3/1200))</f>
        <v>5315.8161608646269</v>
      </c>
      <c r="G46" s="25">
        <f t="shared" si="0"/>
        <v>0</v>
      </c>
      <c r="H46" s="128">
        <f>(H45+I45)*(1+($C$3/1200))</f>
        <v>5315.8161608646269</v>
      </c>
      <c r="I46" s="25">
        <f t="shared" si="0"/>
        <v>0</v>
      </c>
      <c r="J46" s="4">
        <f t="shared" si="1"/>
        <v>50776.373402012621</v>
      </c>
      <c r="K46" s="4" t="str">
        <f>IF(J46&gt;$K$5,"YES","")</f>
        <v/>
      </c>
      <c r="L46" s="4">
        <f t="shared" si="2"/>
        <v>211.56822250838593</v>
      </c>
      <c r="M46" s="4">
        <f t="shared" si="3"/>
        <v>2538.8186701006312</v>
      </c>
    </row>
    <row r="47" spans="1:13" x14ac:dyDescent="0.2">
      <c r="A47" s="134">
        <f t="shared" si="4"/>
        <v>42856</v>
      </c>
      <c r="B47" s="123">
        <f>(B46+C46)*(1+($C$3/1200))</f>
        <v>32702.718224009441</v>
      </c>
      <c r="C47" s="25">
        <f t="shared" si="0"/>
        <v>563.84713199999999</v>
      </c>
      <c r="D47" s="128">
        <f>(D46+E46)*(1+($C$3/1200))</f>
        <v>8007.905417684542</v>
      </c>
      <c r="E47" s="25">
        <f t="shared" si="0"/>
        <v>0</v>
      </c>
      <c r="F47" s="128">
        <f>(F46+G46)*(1+($C$3/1200))</f>
        <v>5316.0819516726706</v>
      </c>
      <c r="G47" s="25">
        <f t="shared" si="0"/>
        <v>0</v>
      </c>
      <c r="H47" s="128">
        <f>(H46+I46)*(1+($C$3/1200))</f>
        <v>5316.0819516726706</v>
      </c>
      <c r="I47" s="25">
        <f t="shared" si="0"/>
        <v>0</v>
      </c>
      <c r="J47" s="4">
        <f t="shared" si="1"/>
        <v>51342.787545039319</v>
      </c>
      <c r="K47" s="4" t="str">
        <f>IF(J47&gt;$K$5,"YES","")</f>
        <v/>
      </c>
      <c r="L47" s="4">
        <f t="shared" si="2"/>
        <v>213.92828143766383</v>
      </c>
      <c r="M47" s="4">
        <f t="shared" si="3"/>
        <v>2567.1393772519659</v>
      </c>
    </row>
    <row r="48" spans="1:13" x14ac:dyDescent="0.2">
      <c r="A48" s="134">
        <f t="shared" si="4"/>
        <v>42887</v>
      </c>
      <c r="B48" s="123">
        <f>(B47+C47)*(1+($C$3/1200))</f>
        <v>33268.228684277245</v>
      </c>
      <c r="C48" s="25">
        <f t="shared" si="0"/>
        <v>563.84713199999999</v>
      </c>
      <c r="D48" s="128">
        <f>(D47+E47)*(1+($C$3/1200))</f>
        <v>8008.3058129554274</v>
      </c>
      <c r="E48" s="25">
        <f t="shared" si="0"/>
        <v>0</v>
      </c>
      <c r="F48" s="128">
        <f>(F47+G47)*(1+($C$3/1200))</f>
        <v>5316.3477557702545</v>
      </c>
      <c r="G48" s="25">
        <f t="shared" si="0"/>
        <v>0</v>
      </c>
      <c r="H48" s="128">
        <f>(H47+I47)*(1+($C$3/1200))</f>
        <v>5316.3477557702545</v>
      </c>
      <c r="I48" s="25">
        <f t="shared" si="0"/>
        <v>0</v>
      </c>
      <c r="J48" s="4">
        <f t="shared" si="1"/>
        <v>51909.230008773186</v>
      </c>
      <c r="K48" s="4" t="str">
        <f>IF(J48&gt;$K$5,"YES","")</f>
        <v/>
      </c>
      <c r="L48" s="4">
        <f t="shared" si="2"/>
        <v>216.2884583698883</v>
      </c>
      <c r="M48" s="4">
        <f t="shared" si="3"/>
        <v>2595.4615004386596</v>
      </c>
    </row>
    <row r="49" spans="1:13" x14ac:dyDescent="0.2">
      <c r="A49" s="134">
        <f t="shared" si="4"/>
        <v>42917</v>
      </c>
      <c r="B49" s="123">
        <f>(B48+C48)*(1+($C$3/1200))</f>
        <v>33833.767420068063</v>
      </c>
      <c r="C49" s="25">
        <f t="shared" si="0"/>
        <v>563.84713199999999</v>
      </c>
      <c r="D49" s="128">
        <f>(D48+E48)*(1+($C$3/1200))</f>
        <v>8008.7062282460756</v>
      </c>
      <c r="E49" s="25">
        <f t="shared" si="0"/>
        <v>0</v>
      </c>
      <c r="F49" s="128">
        <f>(F48+G48)*(1+($C$3/1200))</f>
        <v>5316.6135731580434</v>
      </c>
      <c r="G49" s="25">
        <f t="shared" si="0"/>
        <v>0</v>
      </c>
      <c r="H49" s="128">
        <f>(H48+I48)*(1+($C$3/1200))</f>
        <v>5316.6135731580434</v>
      </c>
      <c r="I49" s="25">
        <f t="shared" si="0"/>
        <v>0</v>
      </c>
      <c r="J49" s="4">
        <f t="shared" si="1"/>
        <v>52475.700794630226</v>
      </c>
      <c r="K49" s="4" t="str">
        <f>IF(J49&gt;$K$5,"YES","")</f>
        <v/>
      </c>
      <c r="L49" s="4">
        <f t="shared" si="2"/>
        <v>218.64875331095928</v>
      </c>
      <c r="M49" s="4">
        <f t="shared" si="3"/>
        <v>2623.7850397315115</v>
      </c>
    </row>
    <row r="50" spans="1:13" x14ac:dyDescent="0.2">
      <c r="A50" s="134">
        <f t="shared" si="4"/>
        <v>42948</v>
      </c>
      <c r="B50" s="123">
        <f>(B49+C49)*(1+($C$3/1200))</f>
        <v>34399.334432795673</v>
      </c>
      <c r="C50" s="25">
        <f t="shared" si="0"/>
        <v>563.84713199999999</v>
      </c>
      <c r="D50" s="128">
        <f>(D49+E49)*(1+($C$3/1200))</f>
        <v>8009.1066635574889</v>
      </c>
      <c r="E50" s="25">
        <f t="shared" si="0"/>
        <v>0</v>
      </c>
      <c r="F50" s="128">
        <f>(F49+G49)*(1+($C$3/1200))</f>
        <v>5316.8794038367023</v>
      </c>
      <c r="G50" s="25">
        <f t="shared" si="0"/>
        <v>0</v>
      </c>
      <c r="H50" s="128">
        <f>(H49+I49)*(1+($C$3/1200))</f>
        <v>5316.8794038367023</v>
      </c>
      <c r="I50" s="25">
        <f t="shared" si="0"/>
        <v>0</v>
      </c>
      <c r="J50" s="4">
        <f t="shared" si="1"/>
        <v>53042.199904026573</v>
      </c>
      <c r="K50" s="4" t="str">
        <f>IF(J50&gt;$K$5,"YES","")</f>
        <v/>
      </c>
      <c r="L50" s="4">
        <f t="shared" si="2"/>
        <v>221.00916626677738</v>
      </c>
      <c r="M50" s="4">
        <f t="shared" si="3"/>
        <v>2652.1099952013287</v>
      </c>
    </row>
    <row r="51" spans="1:13" x14ac:dyDescent="0.2">
      <c r="A51" s="134">
        <f t="shared" si="4"/>
        <v>42979</v>
      </c>
      <c r="B51" s="123">
        <f>(B50+C50)*(1+($C$3/1200))</f>
        <v>34964.929723873916</v>
      </c>
      <c r="C51" s="25">
        <f t="shared" si="0"/>
        <v>563.84713199999999</v>
      </c>
      <c r="D51" s="128">
        <f>(D50+E50)*(1+($C$3/1200))</f>
        <v>8009.5071188906677</v>
      </c>
      <c r="E51" s="25">
        <f t="shared" si="0"/>
        <v>0</v>
      </c>
      <c r="F51" s="128">
        <f>(F50+G50)*(1+($C$3/1200))</f>
        <v>5317.145247806895</v>
      </c>
      <c r="G51" s="25">
        <f t="shared" si="0"/>
        <v>0</v>
      </c>
      <c r="H51" s="128">
        <f>(H50+I50)*(1+($C$3/1200))</f>
        <v>5317.145247806895</v>
      </c>
      <c r="I51" s="25">
        <f t="shared" si="0"/>
        <v>0</v>
      </c>
      <c r="J51" s="4">
        <f t="shared" si="1"/>
        <v>53608.727338378376</v>
      </c>
      <c r="K51" s="4" t="str">
        <f>IF(J51&gt;$K$5,"YES","")</f>
        <v/>
      </c>
      <c r="L51" s="4">
        <f t="shared" si="2"/>
        <v>223.36969724324322</v>
      </c>
      <c r="M51" s="4">
        <f t="shared" si="3"/>
        <v>2680.4363669189188</v>
      </c>
    </row>
    <row r="52" spans="1:13" x14ac:dyDescent="0.2">
      <c r="A52" s="134">
        <f t="shared" si="4"/>
        <v>43009</v>
      </c>
      <c r="B52" s="123">
        <f>(B51+C51)*(1+($C$3/1200))</f>
        <v>35530.553294716716</v>
      </c>
      <c r="C52" s="25">
        <f t="shared" si="0"/>
        <v>563.84713199999999</v>
      </c>
      <c r="D52" s="128">
        <f>(D51+E51)*(1+($C$3/1200))</f>
        <v>8009.9075942466134</v>
      </c>
      <c r="E52" s="25">
        <f t="shared" si="0"/>
        <v>0</v>
      </c>
      <c r="F52" s="128">
        <f>(F51+G51)*(1+($C$3/1200))</f>
        <v>5317.4111050692854</v>
      </c>
      <c r="G52" s="25">
        <f t="shared" si="0"/>
        <v>0</v>
      </c>
      <c r="H52" s="128">
        <f>(H51+I51)*(1+($C$3/1200))</f>
        <v>5317.4111050692854</v>
      </c>
      <c r="I52" s="25">
        <f t="shared" si="0"/>
        <v>0</v>
      </c>
      <c r="J52" s="4">
        <f t="shared" si="1"/>
        <v>54175.283099101907</v>
      </c>
      <c r="K52" s="4" t="str">
        <f>IF(J52&gt;$K$5,"YES","")</f>
        <v/>
      </c>
      <c r="L52" s="4">
        <f t="shared" si="2"/>
        <v>225.73034624625794</v>
      </c>
      <c r="M52" s="4">
        <f t="shared" si="3"/>
        <v>2708.7641549550954</v>
      </c>
    </row>
    <row r="53" spans="1:13" x14ac:dyDescent="0.2">
      <c r="A53" s="134">
        <f t="shared" si="4"/>
        <v>43040</v>
      </c>
      <c r="B53" s="123">
        <f>(B52+C52)*(1+($C$3/1200))</f>
        <v>36096.205146738059</v>
      </c>
      <c r="C53" s="25">
        <f t="shared" si="0"/>
        <v>563.84713199999999</v>
      </c>
      <c r="D53" s="128">
        <f>(D52+E52)*(1+($C$3/1200))</f>
        <v>8010.3080896263264</v>
      </c>
      <c r="E53" s="25">
        <f t="shared" si="0"/>
        <v>0</v>
      </c>
      <c r="F53" s="128">
        <f>(F52+G52)*(1+($C$3/1200))</f>
        <v>5317.6769756245394</v>
      </c>
      <c r="G53" s="25">
        <f t="shared" si="0"/>
        <v>0</v>
      </c>
      <c r="H53" s="128">
        <f>(H52+I52)*(1+($C$3/1200))</f>
        <v>5317.6769756245394</v>
      </c>
      <c r="I53" s="25">
        <f t="shared" si="0"/>
        <v>0</v>
      </c>
      <c r="J53" s="4">
        <f t="shared" si="1"/>
        <v>54741.867187613469</v>
      </c>
      <c r="K53" s="4" t="str">
        <f>IF(J53&gt;$K$5,"YES","")</f>
        <v/>
      </c>
      <c r="L53" s="4">
        <f t="shared" si="2"/>
        <v>228.09111328172278</v>
      </c>
      <c r="M53" s="4">
        <f t="shared" si="3"/>
        <v>2737.0933593806735</v>
      </c>
    </row>
    <row r="54" spans="1:13" x14ac:dyDescent="0.2">
      <c r="A54" s="134">
        <f t="shared" si="4"/>
        <v>43070</v>
      </c>
      <c r="B54" s="123">
        <f>(B53+C53)*(1+($C$3/1200))</f>
        <v>36661.885281351999</v>
      </c>
      <c r="C54" s="25">
        <f t="shared" si="0"/>
        <v>563.84713199999999</v>
      </c>
      <c r="D54" s="128">
        <f>(D53+E53)*(1+($C$3/1200))</f>
        <v>8010.7086050308089</v>
      </c>
      <c r="E54" s="25">
        <f t="shared" si="0"/>
        <v>0</v>
      </c>
      <c r="F54" s="128">
        <f>(F53+G53)*(1+($C$3/1200))</f>
        <v>5317.9428594733208</v>
      </c>
      <c r="G54" s="25">
        <f t="shared" si="0"/>
        <v>0</v>
      </c>
      <c r="H54" s="128">
        <f>(H53+I53)*(1+($C$3/1200))</f>
        <v>5317.9428594733208</v>
      </c>
      <c r="I54" s="25">
        <f t="shared" si="0"/>
        <v>0</v>
      </c>
      <c r="J54" s="4">
        <f t="shared" si="1"/>
        <v>55308.479605329441</v>
      </c>
      <c r="K54" s="4" t="str">
        <f>IF(J54&gt;$K$5,"YES","")</f>
        <v/>
      </c>
      <c r="L54" s="4">
        <f t="shared" si="2"/>
        <v>230.45199835553936</v>
      </c>
      <c r="M54" s="4">
        <f t="shared" si="3"/>
        <v>2765.4239802664724</v>
      </c>
    </row>
    <row r="55" spans="1:13" x14ac:dyDescent="0.2">
      <c r="A55" s="134">
        <f t="shared" si="4"/>
        <v>43101</v>
      </c>
      <c r="B55" s="123">
        <f>(B54+C54)*(1+($C$3/1200))</f>
        <v>37227.593699972676</v>
      </c>
      <c r="C55" s="25">
        <f t="shared" si="0"/>
        <v>580.76254596000001</v>
      </c>
      <c r="D55" s="128">
        <f>(D54+E54)*(1+($C$3/1200))</f>
        <v>8011.1091404610615</v>
      </c>
      <c r="E55" s="25">
        <f t="shared" si="0"/>
        <v>0</v>
      </c>
      <c r="F55" s="128">
        <f>(F54+G54)*(1+($C$3/1200))</f>
        <v>5318.2087566162954</v>
      </c>
      <c r="G55" s="25">
        <f t="shared" si="0"/>
        <v>0</v>
      </c>
      <c r="H55" s="128">
        <f>(H54+I54)*(1+($C$3/1200))</f>
        <v>5318.2087566162954</v>
      </c>
      <c r="I55" s="25">
        <f t="shared" si="0"/>
        <v>0</v>
      </c>
      <c r="J55" s="4">
        <f t="shared" si="1"/>
        <v>55875.120353666331</v>
      </c>
      <c r="K55" s="4" t="str">
        <f>IF(J55&gt;$K$5,"YES","")</f>
        <v/>
      </c>
      <c r="L55" s="4">
        <f t="shared" si="2"/>
        <v>232.81300147360972</v>
      </c>
      <c r="M55" s="4">
        <f t="shared" si="3"/>
        <v>2793.7560176833167</v>
      </c>
    </row>
    <row r="56" spans="1:13" x14ac:dyDescent="0.2">
      <c r="A56" s="134">
        <f t="shared" si="4"/>
        <v>43132</v>
      </c>
      <c r="B56" s="123">
        <f>(B55+C55)*(1+($C$3/1200))</f>
        <v>37810.246663744976</v>
      </c>
      <c r="C56" s="25">
        <f t="shared" si="0"/>
        <v>580.76254596000001</v>
      </c>
      <c r="D56" s="128">
        <f>(D55+E55)*(1+($C$3/1200))</f>
        <v>8011.5096959180855</v>
      </c>
      <c r="E56" s="25">
        <f t="shared" si="0"/>
        <v>0</v>
      </c>
      <c r="F56" s="128">
        <f>(F55+G55)*(1+($C$3/1200))</f>
        <v>5318.4746670541272</v>
      </c>
      <c r="G56" s="25">
        <f t="shared" si="0"/>
        <v>0</v>
      </c>
      <c r="H56" s="128">
        <f>(H55+I55)*(1+($C$3/1200))</f>
        <v>5318.4746670541272</v>
      </c>
      <c r="I56" s="25">
        <f t="shared" si="0"/>
        <v>0</v>
      </c>
      <c r="J56" s="4">
        <f t="shared" si="1"/>
        <v>56458.705693771321</v>
      </c>
      <c r="K56" s="4" t="str">
        <f>IF(J56&gt;$K$5,"YES","")</f>
        <v/>
      </c>
      <c r="L56" s="4">
        <f t="shared" si="2"/>
        <v>235.24460705738053</v>
      </c>
      <c r="M56" s="4">
        <f t="shared" si="3"/>
        <v>2822.9352846885663</v>
      </c>
    </row>
    <row r="57" spans="1:13" x14ac:dyDescent="0.2">
      <c r="A57" s="134">
        <f t="shared" si="4"/>
        <v>43160</v>
      </c>
      <c r="B57" s="123">
        <f>(B56+C56)*(1+($C$3/1200))</f>
        <v>38392.928760165465</v>
      </c>
      <c r="C57" s="25">
        <f t="shared" si="0"/>
        <v>580.76254596000001</v>
      </c>
      <c r="D57" s="128">
        <f>(D56+E56)*(1+($C$3/1200))</f>
        <v>8011.9102714028822</v>
      </c>
      <c r="E57" s="25">
        <f t="shared" si="0"/>
        <v>2000</v>
      </c>
      <c r="F57" s="128">
        <f>(F56+G56)*(1+($C$3/1200))</f>
        <v>5318.7405907874809</v>
      </c>
      <c r="G57" s="25">
        <f t="shared" si="0"/>
        <v>1215.5062499999999</v>
      </c>
      <c r="H57" s="128">
        <f>(H56+I56)*(1+($C$3/1200))</f>
        <v>5318.7405907874809</v>
      </c>
      <c r="I57" s="25">
        <f t="shared" si="0"/>
        <v>1215.5062499999999</v>
      </c>
      <c r="J57" s="4">
        <f t="shared" si="1"/>
        <v>57042.320213143306</v>
      </c>
      <c r="K57" s="4" t="str">
        <f>IF(J57&gt;$K$5,"YES","")</f>
        <v/>
      </c>
      <c r="L57" s="4">
        <f t="shared" si="2"/>
        <v>237.67633422143047</v>
      </c>
      <c r="M57" s="4">
        <f t="shared" si="3"/>
        <v>2852.1160106571656</v>
      </c>
    </row>
    <row r="58" spans="1:13" x14ac:dyDescent="0.2">
      <c r="A58" s="134">
        <f t="shared" si="4"/>
        <v>43191</v>
      </c>
      <c r="B58" s="123">
        <f>(B57+C57)*(1+($C$3/1200))</f>
        <v>38975.639990690775</v>
      </c>
      <c r="C58" s="25">
        <f t="shared" si="0"/>
        <v>580.76254596000001</v>
      </c>
      <c r="D58" s="128">
        <f>(D57+E57)*(1+($C$3/1200))</f>
        <v>10012.410866916453</v>
      </c>
      <c r="E58" s="25">
        <f t="shared" si="0"/>
        <v>0</v>
      </c>
      <c r="F58" s="128">
        <f>(F57+G57)*(1+($C$3/1200))</f>
        <v>6534.5735531295204</v>
      </c>
      <c r="G58" s="25">
        <f t="shared" si="0"/>
        <v>0</v>
      </c>
      <c r="H58" s="128">
        <f>(H57+I57)*(1+($C$3/1200))</f>
        <v>6534.5735531295204</v>
      </c>
      <c r="I58" s="25">
        <f t="shared" si="0"/>
        <v>0</v>
      </c>
      <c r="J58" s="4">
        <f t="shared" si="1"/>
        <v>62057.197963866274</v>
      </c>
      <c r="K58" s="4" t="str">
        <f>IF(J58&gt;$K$5,"YES","")</f>
        <v/>
      </c>
      <c r="L58" s="4">
        <f t="shared" si="2"/>
        <v>258.57165818277616</v>
      </c>
      <c r="M58" s="4">
        <f t="shared" si="3"/>
        <v>3102.8598981933137</v>
      </c>
    </row>
    <row r="59" spans="1:13" x14ac:dyDescent="0.2">
      <c r="A59" s="134">
        <f t="shared" si="4"/>
        <v>43221</v>
      </c>
      <c r="B59" s="123">
        <f>(B58+C58)*(1+($C$3/1200))</f>
        <v>39558.380356777612</v>
      </c>
      <c r="C59" s="25">
        <f t="shared" si="0"/>
        <v>580.76254596000001</v>
      </c>
      <c r="D59" s="128">
        <f>(D58+E58)*(1+($C$3/1200))</f>
        <v>10012.9114874598</v>
      </c>
      <c r="E59" s="25">
        <f t="shared" si="0"/>
        <v>0</v>
      </c>
      <c r="F59" s="128">
        <f>(F58+G58)*(1+($C$3/1200))</f>
        <v>6534.9002818071776</v>
      </c>
      <c r="G59" s="25">
        <f t="shared" si="0"/>
        <v>0</v>
      </c>
      <c r="H59" s="128">
        <f>(H58+I58)*(1+($C$3/1200))</f>
        <v>6534.9002818071776</v>
      </c>
      <c r="I59" s="25">
        <f t="shared" si="0"/>
        <v>0</v>
      </c>
      <c r="J59" s="4">
        <f t="shared" si="1"/>
        <v>62641.092407851764</v>
      </c>
      <c r="K59" s="4" t="str">
        <f>IF(J59&gt;$K$5,"YES","")</f>
        <v/>
      </c>
      <c r="L59" s="4">
        <f t="shared" si="2"/>
        <v>261.00455169938238</v>
      </c>
      <c r="M59" s="4">
        <f t="shared" si="3"/>
        <v>3132.0546203925887</v>
      </c>
    </row>
    <row r="60" spans="1:13" x14ac:dyDescent="0.2">
      <c r="A60" s="134">
        <f t="shared" si="4"/>
        <v>43252</v>
      </c>
      <c r="B60" s="123">
        <f>(B59+C59)*(1+($C$3/1200))</f>
        <v>40141.149859882753</v>
      </c>
      <c r="C60" s="25">
        <f t="shared" si="0"/>
        <v>580.76254596000001</v>
      </c>
      <c r="D60" s="128">
        <f>(D59+E59)*(1+($C$3/1200))</f>
        <v>10013.412133034173</v>
      </c>
      <c r="E60" s="25">
        <f t="shared" si="0"/>
        <v>0</v>
      </c>
      <c r="F60" s="128">
        <f>(F59+G59)*(1+($C$3/1200))</f>
        <v>6535.2270268212687</v>
      </c>
      <c r="G60" s="25">
        <f t="shared" si="0"/>
        <v>0</v>
      </c>
      <c r="H60" s="128">
        <f>(H59+I59)*(1+($C$3/1200))</f>
        <v>6535.2270268212687</v>
      </c>
      <c r="I60" s="25">
        <f t="shared" si="0"/>
        <v>0</v>
      </c>
      <c r="J60" s="4">
        <f t="shared" si="1"/>
        <v>63225.01604655946</v>
      </c>
      <c r="K60" s="4" t="str">
        <f>IF(J60&gt;$K$5,"YES","")</f>
        <v/>
      </c>
      <c r="L60" s="4">
        <f t="shared" si="2"/>
        <v>263.43756686066445</v>
      </c>
      <c r="M60" s="4">
        <f t="shared" si="3"/>
        <v>3161.2508023279734</v>
      </c>
    </row>
    <row r="61" spans="1:13" x14ac:dyDescent="0.2">
      <c r="A61" s="134">
        <f t="shared" si="4"/>
        <v>43282</v>
      </c>
      <c r="B61" s="123">
        <f>(B60+C60)*(1+($C$3/1200))</f>
        <v>40723.948501463048</v>
      </c>
      <c r="C61" s="25">
        <f t="shared" si="0"/>
        <v>580.76254596000001</v>
      </c>
      <c r="D61" s="128">
        <f>(D60+E60)*(1+($C$3/1200))</f>
        <v>10013.912803640826</v>
      </c>
      <c r="E61" s="25">
        <f t="shared" si="0"/>
        <v>0</v>
      </c>
      <c r="F61" s="128">
        <f>(F60+G60)*(1+($C$3/1200))</f>
        <v>6535.5537881726104</v>
      </c>
      <c r="G61" s="25">
        <f t="shared" si="0"/>
        <v>0</v>
      </c>
      <c r="H61" s="128">
        <f>(H60+I60)*(1+($C$3/1200))</f>
        <v>6535.5537881726104</v>
      </c>
      <c r="I61" s="25">
        <f t="shared" si="0"/>
        <v>0</v>
      </c>
      <c r="J61" s="4">
        <f t="shared" si="1"/>
        <v>63808.968881449095</v>
      </c>
      <c r="K61" s="4" t="str">
        <f>IF(J61&gt;$K$5,"YES","")</f>
        <v/>
      </c>
      <c r="L61" s="4">
        <f t="shared" si="2"/>
        <v>265.87070367270456</v>
      </c>
      <c r="M61" s="4">
        <f t="shared" si="3"/>
        <v>3190.4484440724545</v>
      </c>
    </row>
    <row r="62" spans="1:13" x14ac:dyDescent="0.2">
      <c r="A62" s="134">
        <f t="shared" si="4"/>
        <v>43313</v>
      </c>
      <c r="B62" s="123">
        <f>(B61+C61)*(1+($C$3/1200))</f>
        <v>41306.776282975428</v>
      </c>
      <c r="C62" s="25">
        <f t="shared" si="0"/>
        <v>580.76254596000001</v>
      </c>
      <c r="D62" s="128">
        <f>(D61+E61)*(1+($C$3/1200))</f>
        <v>10014.413499281009</v>
      </c>
      <c r="E62" s="25">
        <f t="shared" si="0"/>
        <v>0</v>
      </c>
      <c r="F62" s="128">
        <f>(F61+G61)*(1+($C$3/1200))</f>
        <v>6535.8805658620195</v>
      </c>
      <c r="G62" s="25">
        <f t="shared" si="0"/>
        <v>0</v>
      </c>
      <c r="H62" s="128">
        <f>(H61+I61)*(1+($C$3/1200))</f>
        <v>6535.8805658620195</v>
      </c>
      <c r="I62" s="25">
        <f t="shared" si="0"/>
        <v>0</v>
      </c>
      <c r="J62" s="4">
        <f t="shared" si="1"/>
        <v>64392.950913980472</v>
      </c>
      <c r="K62" s="4" t="str">
        <f>IF(J62&gt;$K$5,"YES","")</f>
        <v/>
      </c>
      <c r="L62" s="4">
        <f t="shared" si="2"/>
        <v>268.30396214158532</v>
      </c>
      <c r="M62" s="4">
        <f t="shared" si="3"/>
        <v>3219.6475456990238</v>
      </c>
    </row>
    <row r="63" spans="1:13" x14ac:dyDescent="0.2">
      <c r="A63" s="134">
        <f t="shared" si="4"/>
        <v>43344</v>
      </c>
      <c r="B63" s="123">
        <f>(B62+C62)*(1+($C$3/1200))</f>
        <v>41889.633205876882</v>
      </c>
      <c r="C63" s="25">
        <f t="shared" si="0"/>
        <v>580.76254596000001</v>
      </c>
      <c r="D63" s="128">
        <f>(D62+E62)*(1+($C$3/1200))</f>
        <v>10014.914219955974</v>
      </c>
      <c r="E63" s="25">
        <f t="shared" si="0"/>
        <v>0</v>
      </c>
      <c r="F63" s="128">
        <f>(F62+G62)*(1+($C$3/1200))</f>
        <v>6536.2073598903135</v>
      </c>
      <c r="G63" s="25">
        <f t="shared" si="0"/>
        <v>0</v>
      </c>
      <c r="H63" s="128">
        <f>(H62+I62)*(1+($C$3/1200))</f>
        <v>6536.2073598903135</v>
      </c>
      <c r="I63" s="25">
        <f t="shared" si="0"/>
        <v>0</v>
      </c>
      <c r="J63" s="4">
        <f t="shared" si="1"/>
        <v>64976.962145613485</v>
      </c>
      <c r="K63" s="4" t="str">
        <f>IF(J63&gt;$K$5,"YES","")</f>
        <v/>
      </c>
      <c r="L63" s="4">
        <f t="shared" si="2"/>
        <v>270.73734227338952</v>
      </c>
      <c r="M63" s="4">
        <f t="shared" si="3"/>
        <v>3248.8481072806744</v>
      </c>
    </row>
    <row r="64" spans="1:13" x14ac:dyDescent="0.2">
      <c r="A64" s="134">
        <f t="shared" si="4"/>
        <v>43374</v>
      </c>
      <c r="B64" s="123">
        <f>(B63+C63)*(1+($C$3/1200))</f>
        <v>42472.519271624478</v>
      </c>
      <c r="C64" s="25">
        <f t="shared" si="0"/>
        <v>580.76254596000001</v>
      </c>
      <c r="D64" s="128">
        <f>(D63+E63)*(1+($C$3/1200))</f>
        <v>10015.414965666972</v>
      </c>
      <c r="E64" s="25">
        <f t="shared" si="0"/>
        <v>0</v>
      </c>
      <c r="F64" s="128">
        <f>(F63+G63)*(1+($C$3/1200))</f>
        <v>6536.5341702583082</v>
      </c>
      <c r="G64" s="25">
        <f t="shared" si="0"/>
        <v>0</v>
      </c>
      <c r="H64" s="128">
        <f>(H63+I63)*(1+($C$3/1200))</f>
        <v>6536.5341702583082</v>
      </c>
      <c r="I64" s="25">
        <f t="shared" si="0"/>
        <v>0</v>
      </c>
      <c r="J64" s="4">
        <f t="shared" si="1"/>
        <v>65561.002577808074</v>
      </c>
      <c r="K64" s="4" t="str">
        <f>IF(J64&gt;$K$5,"YES","")</f>
        <v/>
      </c>
      <c r="L64" s="4">
        <f t="shared" si="2"/>
        <v>273.17084407420032</v>
      </c>
      <c r="M64" s="4">
        <f t="shared" si="3"/>
        <v>3278.0501288904038</v>
      </c>
    </row>
    <row r="65" spans="1:13" x14ac:dyDescent="0.2">
      <c r="A65" s="134">
        <f t="shared" si="4"/>
        <v>43405</v>
      </c>
      <c r="B65" s="123">
        <f>(B64+C64)*(1+($C$3/1200))</f>
        <v>43055.434481675366</v>
      </c>
      <c r="C65" s="25">
        <f t="shared" si="0"/>
        <v>580.76254596000001</v>
      </c>
      <c r="D65" s="128">
        <f>(D64+E64)*(1+($C$3/1200))</f>
        <v>10015.915736415256</v>
      </c>
      <c r="E65" s="25">
        <f t="shared" si="0"/>
        <v>0</v>
      </c>
      <c r="F65" s="128">
        <f>(F64+G64)*(1+($C$3/1200))</f>
        <v>6536.8609969668214</v>
      </c>
      <c r="G65" s="25">
        <f t="shared" si="0"/>
        <v>0</v>
      </c>
      <c r="H65" s="128">
        <f>(H64+I64)*(1+($C$3/1200))</f>
        <v>6536.8609969668214</v>
      </c>
      <c r="I65" s="25">
        <f t="shared" si="0"/>
        <v>0</v>
      </c>
      <c r="J65" s="4">
        <f t="shared" si="1"/>
        <v>66145.072212024257</v>
      </c>
      <c r="K65" s="4" t="str">
        <f>IF(J65&gt;$K$5,"YES","")</f>
        <v/>
      </c>
      <c r="L65" s="4">
        <f t="shared" si="2"/>
        <v>275.60446755010111</v>
      </c>
      <c r="M65" s="4">
        <f t="shared" si="3"/>
        <v>3307.253610601213</v>
      </c>
    </row>
    <row r="66" spans="1:13" x14ac:dyDescent="0.2">
      <c r="A66" s="134">
        <f t="shared" si="4"/>
        <v>43435</v>
      </c>
      <c r="B66" s="123">
        <f>(B65+C65)*(1+($C$3/1200))</f>
        <v>43638.378837486751</v>
      </c>
      <c r="C66" s="25">
        <f t="shared" si="0"/>
        <v>580.76254596000001</v>
      </c>
      <c r="D66" s="128">
        <f>(D65+E65)*(1+($C$3/1200))</f>
        <v>10016.416532202078</v>
      </c>
      <c r="E66" s="25">
        <f t="shared" si="0"/>
        <v>0</v>
      </c>
      <c r="F66" s="128">
        <f>(F65+G65)*(1+($C$3/1200))</f>
        <v>6537.1878400166706</v>
      </c>
      <c r="G66" s="25">
        <f t="shared" si="0"/>
        <v>0</v>
      </c>
      <c r="H66" s="128">
        <f>(H65+I65)*(1+($C$3/1200))</f>
        <v>6537.1878400166706</v>
      </c>
      <c r="I66" s="25">
        <f t="shared" si="0"/>
        <v>0</v>
      </c>
      <c r="J66" s="4">
        <f t="shared" si="1"/>
        <v>66729.171049722165</v>
      </c>
      <c r="K66" s="4" t="str">
        <f>IF(J66&gt;$K$5,"YES","")</f>
        <v/>
      </c>
      <c r="L66" s="4">
        <f t="shared" si="2"/>
        <v>278.03821270717572</v>
      </c>
      <c r="M66" s="4">
        <f t="shared" si="3"/>
        <v>3336.4585524861086</v>
      </c>
    </row>
    <row r="67" spans="1:13" x14ac:dyDescent="0.2">
      <c r="A67" s="134">
        <f t="shared" si="4"/>
        <v>43466</v>
      </c>
      <c r="B67" s="123">
        <f>(B66+C66)*(1+($C$3/1200))</f>
        <v>44221.352340515929</v>
      </c>
      <c r="C67" s="25">
        <f t="shared" si="0"/>
        <v>598.18542233879987</v>
      </c>
      <c r="D67" s="128">
        <f>(D66+E66)*(1+($C$3/1200))</f>
        <v>10016.91735302869</v>
      </c>
      <c r="E67" s="25">
        <f t="shared" si="0"/>
        <v>0</v>
      </c>
      <c r="F67" s="128">
        <f>(F66+G66)*(1+($C$3/1200))</f>
        <v>6537.5146994086717</v>
      </c>
      <c r="G67" s="25">
        <f t="shared" si="0"/>
        <v>0</v>
      </c>
      <c r="H67" s="128">
        <f>(H66+I66)*(1+($C$3/1200))</f>
        <v>6537.5146994086717</v>
      </c>
      <c r="I67" s="25">
        <f t="shared" si="0"/>
        <v>0</v>
      </c>
      <c r="J67" s="4">
        <f t="shared" si="1"/>
        <v>67313.299092361951</v>
      </c>
      <c r="K67" s="4" t="str">
        <f>IF(J67&gt;$K$5,"YES","")</f>
        <v/>
      </c>
      <c r="L67" s="4">
        <f t="shared" si="2"/>
        <v>280.47207955150816</v>
      </c>
      <c r="M67" s="4">
        <f t="shared" si="3"/>
        <v>3365.6649546180979</v>
      </c>
    </row>
    <row r="68" spans="1:13" x14ac:dyDescent="0.2">
      <c r="A68" s="134">
        <f t="shared" si="4"/>
        <v>43497</v>
      </c>
      <c r="B68" s="123">
        <f>(B67+C67)*(1+($C$3/1200))</f>
        <v>44821.778739742876</v>
      </c>
      <c r="C68" s="25">
        <f t="shared" si="0"/>
        <v>598.18542233879987</v>
      </c>
      <c r="D68" s="128">
        <f>(D67+E67)*(1+($C$3/1200))</f>
        <v>10017.418198896343</v>
      </c>
      <c r="E68" s="25">
        <f t="shared" si="0"/>
        <v>0</v>
      </c>
      <c r="F68" s="128">
        <f>(F67+G67)*(1+($C$3/1200))</f>
        <v>6537.8415751436432</v>
      </c>
      <c r="G68" s="25">
        <f t="shared" si="0"/>
        <v>0</v>
      </c>
      <c r="H68" s="128">
        <f>(H67+I67)*(1+($C$3/1200))</f>
        <v>6537.8415751436432</v>
      </c>
      <c r="I68" s="25">
        <f t="shared" si="0"/>
        <v>0</v>
      </c>
      <c r="J68" s="4">
        <f t="shared" si="1"/>
        <v>67914.880088926497</v>
      </c>
      <c r="K68" s="4" t="str">
        <f>IF(J68&gt;$K$5,"YES","")</f>
        <v/>
      </c>
      <c r="L68" s="4">
        <f t="shared" si="2"/>
        <v>282.97866703719376</v>
      </c>
      <c r="M68" s="4">
        <f t="shared" si="3"/>
        <v>3395.7440044463251</v>
      </c>
    </row>
    <row r="69" spans="1:13" x14ac:dyDescent="0.2">
      <c r="A69" s="134">
        <f t="shared" si="4"/>
        <v>43525</v>
      </c>
      <c r="B69" s="123">
        <f>(B68+C68)*(1+($C$3/1200))</f>
        <v>45422.235160289783</v>
      </c>
      <c r="C69" s="25">
        <f t="shared" si="0"/>
        <v>598.18542233879987</v>
      </c>
      <c r="D69" s="128">
        <f>(D68+E68)*(1+($C$3/1200))</f>
        <v>10017.919069806288</v>
      </c>
      <c r="E69" s="25">
        <f t="shared" si="0"/>
        <v>2000</v>
      </c>
      <c r="F69" s="128">
        <f>(F68+G68)*(1+($C$3/1200))</f>
        <v>6538.168467222401</v>
      </c>
      <c r="G69" s="25">
        <f t="shared" si="0"/>
        <v>1276.2815625000001</v>
      </c>
      <c r="H69" s="128">
        <f>(H68+I68)*(1+($C$3/1200))</f>
        <v>6538.168467222401</v>
      </c>
      <c r="I69" s="25">
        <f t="shared" si="0"/>
        <v>1276.2815625000001</v>
      </c>
      <c r="J69" s="4">
        <f t="shared" si="1"/>
        <v>68516.491164540872</v>
      </c>
      <c r="K69" s="4" t="str">
        <f>IF(J69&gt;$K$5,"YES","")</f>
        <v/>
      </c>
      <c r="L69" s="4">
        <f t="shared" si="2"/>
        <v>285.48537985225363</v>
      </c>
      <c r="M69" s="4">
        <f t="shared" si="3"/>
        <v>3425.8245582270438</v>
      </c>
    </row>
    <row r="70" spans="1:13" x14ac:dyDescent="0.2">
      <c r="A70" s="134">
        <f t="shared" si="4"/>
        <v>43556</v>
      </c>
      <c r="B70" s="123">
        <f>(B69+C69)*(1+($C$3/1200))</f>
        <v>46022.721603657723</v>
      </c>
      <c r="C70" s="25">
        <f t="shared" si="0"/>
        <v>598.18542233879987</v>
      </c>
      <c r="D70" s="128">
        <f>(D69+E69)*(1+($C$3/1200))</f>
        <v>12018.51996575978</v>
      </c>
      <c r="E70" s="25">
        <f t="shared" si="0"/>
        <v>0</v>
      </c>
      <c r="F70" s="128">
        <f>(F69+G69)*(1+($C$3/1200))</f>
        <v>7814.8407522238886</v>
      </c>
      <c r="G70" s="25">
        <f t="shared" si="0"/>
        <v>0</v>
      </c>
      <c r="H70" s="128">
        <f>(H69+I69)*(1+($C$3/1200))</f>
        <v>7814.8407522238886</v>
      </c>
      <c r="I70" s="25">
        <f t="shared" si="0"/>
        <v>0</v>
      </c>
      <c r="J70" s="4">
        <f t="shared" si="1"/>
        <v>73670.92307386527</v>
      </c>
      <c r="K70" s="4" t="str">
        <f>IF(J70&gt;$K$5,"YES","")</f>
        <v/>
      </c>
      <c r="L70" s="4">
        <f t="shared" si="2"/>
        <v>306.96217947443864</v>
      </c>
      <c r="M70" s="4">
        <f t="shared" si="3"/>
        <v>3683.5461536932635</v>
      </c>
    </row>
    <row r="71" spans="1:13" x14ac:dyDescent="0.2">
      <c r="A71" s="134">
        <f t="shared" si="4"/>
        <v>43586</v>
      </c>
      <c r="B71" s="123">
        <f>(B70+C70)*(1+($C$3/1200))</f>
        <v>46623.238071347827</v>
      </c>
      <c r="C71" s="25">
        <f t="shared" si="0"/>
        <v>598.18542233879987</v>
      </c>
      <c r="D71" s="128">
        <f>(D70+E70)*(1+($C$3/1200))</f>
        <v>12019.12089175807</v>
      </c>
      <c r="E71" s="25">
        <f t="shared" si="0"/>
        <v>0</v>
      </c>
      <c r="F71" s="128">
        <f>(F70+G70)*(1+($C$3/1200))</f>
        <v>7815.2314942615003</v>
      </c>
      <c r="G71" s="25">
        <f t="shared" si="0"/>
        <v>0</v>
      </c>
      <c r="H71" s="128">
        <f>(H70+I70)*(1+($C$3/1200))</f>
        <v>7815.2314942615003</v>
      </c>
      <c r="I71" s="25">
        <f t="shared" si="0"/>
        <v>0</v>
      </c>
      <c r="J71" s="4">
        <f t="shared" si="1"/>
        <v>74272.82195162891</v>
      </c>
      <c r="K71" s="4" t="str">
        <f>IF(J71&gt;$K$5,"YES","")</f>
        <v/>
      </c>
      <c r="L71" s="4">
        <f t="shared" si="2"/>
        <v>309.47009146512045</v>
      </c>
      <c r="M71" s="4">
        <f t="shared" si="3"/>
        <v>3713.6410975814451</v>
      </c>
    </row>
    <row r="72" spans="1:13" x14ac:dyDescent="0.2">
      <c r="A72" s="134">
        <f t="shared" si="4"/>
        <v>43617</v>
      </c>
      <c r="B72" s="123">
        <f>(B71+C71)*(1+($C$3/1200))</f>
        <v>47223.784564861315</v>
      </c>
      <c r="C72" s="25">
        <f t="shared" si="0"/>
        <v>598.18542233879987</v>
      </c>
      <c r="D72" s="128">
        <f>(D71+E71)*(1+($C$3/1200))</f>
        <v>12019.721847802659</v>
      </c>
      <c r="E72" s="25">
        <f t="shared" si="0"/>
        <v>0</v>
      </c>
      <c r="F72" s="128">
        <f>(F71+G71)*(1+($C$3/1200))</f>
        <v>7815.6222558362142</v>
      </c>
      <c r="G72" s="25">
        <f t="shared" si="0"/>
        <v>0</v>
      </c>
      <c r="H72" s="128">
        <f>(H71+I71)*(1+($C$3/1200))</f>
        <v>7815.6222558362142</v>
      </c>
      <c r="I72" s="25">
        <f t="shared" si="0"/>
        <v>0</v>
      </c>
      <c r="J72" s="4">
        <f t="shared" si="1"/>
        <v>74874.750924336418</v>
      </c>
      <c r="K72" s="4" t="str">
        <f>IF(J72&gt;$K$5,"YES","")</f>
        <v/>
      </c>
      <c r="L72" s="4">
        <f t="shared" si="2"/>
        <v>311.97812885140178</v>
      </c>
      <c r="M72" s="4">
        <f t="shared" si="3"/>
        <v>3743.7375462168211</v>
      </c>
    </row>
    <row r="73" spans="1:13" x14ac:dyDescent="0.2">
      <c r="A73" s="134">
        <f t="shared" si="4"/>
        <v>43647</v>
      </c>
      <c r="B73" s="123">
        <f>(B72+C72)*(1+($C$3/1200))</f>
        <v>47824.361085699478</v>
      </c>
      <c r="C73" s="25">
        <f t="shared" si="0"/>
        <v>598.18542233879987</v>
      </c>
      <c r="D73" s="128">
        <f>(D72+E72)*(1+($C$3/1200))</f>
        <v>12020.32283389505</v>
      </c>
      <c r="E73" s="25">
        <f t="shared" si="0"/>
        <v>0</v>
      </c>
      <c r="F73" s="128">
        <f>(F72+G72)*(1+($C$3/1200))</f>
        <v>7816.0130369490071</v>
      </c>
      <c r="G73" s="25">
        <f t="shared" si="0"/>
        <v>0</v>
      </c>
      <c r="H73" s="128">
        <f>(H72+I72)*(1+($C$3/1200))</f>
        <v>7816.0130369490071</v>
      </c>
      <c r="I73" s="25">
        <f t="shared" si="0"/>
        <v>0</v>
      </c>
      <c r="J73" s="4">
        <f t="shared" si="1"/>
        <v>75476.70999349255</v>
      </c>
      <c r="K73" s="4" t="str">
        <f>IF(J73&gt;$K$5,"YES","")</f>
        <v/>
      </c>
      <c r="L73" s="4">
        <f t="shared" si="2"/>
        <v>314.48629163955229</v>
      </c>
      <c r="M73" s="4">
        <f t="shared" si="3"/>
        <v>3773.8354996746275</v>
      </c>
    </row>
    <row r="74" spans="1:13" x14ac:dyDescent="0.2">
      <c r="A74" s="134">
        <f t="shared" si="4"/>
        <v>43678</v>
      </c>
      <c r="B74" s="123">
        <f>(B73+C73)*(1+($C$3/1200))</f>
        <v>48424.967635363682</v>
      </c>
      <c r="C74" s="25">
        <f t="shared" si="0"/>
        <v>598.18542233879987</v>
      </c>
      <c r="D74" s="128">
        <f>(D73+E73)*(1+($C$3/1200))</f>
        <v>12020.923850036746</v>
      </c>
      <c r="E74" s="25">
        <f t="shared" si="0"/>
        <v>0</v>
      </c>
      <c r="F74" s="128">
        <f>(F73+G73)*(1+($C$3/1200))</f>
        <v>7816.4038376008557</v>
      </c>
      <c r="G74" s="25">
        <f t="shared" si="0"/>
        <v>0</v>
      </c>
      <c r="H74" s="128">
        <f>(H73+I73)*(1+($C$3/1200))</f>
        <v>7816.4038376008557</v>
      </c>
      <c r="I74" s="25">
        <f t="shared" ref="I74:I137" si="5">IF(I$5="Annual",IF(MONTH($A74)=I$6,I$4,0),I$4)*(1+I$7)^(YEAR($A74)-YEAR($A$7))</f>
        <v>0</v>
      </c>
      <c r="J74" s="4">
        <f t="shared" si="1"/>
        <v>76078.699160602133</v>
      </c>
      <c r="K74" s="4" t="str">
        <f>IF(J74&gt;$K$5,"YES","")</f>
        <v/>
      </c>
      <c r="L74" s="4">
        <f t="shared" ref="L74:L137" si="6">J74*0.05/12</f>
        <v>316.99457983584222</v>
      </c>
      <c r="M74" s="4">
        <f t="shared" ref="M74:M137" si="7">L74*12</f>
        <v>3803.9349580301068</v>
      </c>
    </row>
    <row r="75" spans="1:13" x14ac:dyDescent="0.2">
      <c r="A75" s="134">
        <f t="shared" si="4"/>
        <v>43709</v>
      </c>
      <c r="B75" s="123">
        <f>(B74+C74)*(1+($C$3/1200))</f>
        <v>49025.604215355372</v>
      </c>
      <c r="C75" s="25">
        <f t="shared" ref="C75:I138" si="8">IF(C$5="Annual",IF(MONTH($A75)=C$6,C$4,0),C$4)*(1+C$7)^(YEAR($A75)-YEAR($A$7))</f>
        <v>598.18542233879987</v>
      </c>
      <c r="D75" s="128">
        <f>(D74+E74)*(1+($C$3/1200))</f>
        <v>12021.52489622925</v>
      </c>
      <c r="E75" s="25">
        <f t="shared" si="8"/>
        <v>0</v>
      </c>
      <c r="F75" s="128">
        <f>(F74+G74)*(1+($C$3/1200))</f>
        <v>7816.7946577927369</v>
      </c>
      <c r="G75" s="25">
        <f t="shared" si="8"/>
        <v>0</v>
      </c>
      <c r="H75" s="128">
        <f>(H74+I74)*(1+($C$3/1200))</f>
        <v>7816.7946577927369</v>
      </c>
      <c r="I75" s="25">
        <f t="shared" si="8"/>
        <v>0</v>
      </c>
      <c r="J75" s="4">
        <f t="shared" ref="J75:J138" si="9">B75+D75+F75+H75</f>
        <v>76680.718427170097</v>
      </c>
      <c r="K75" s="4" t="str">
        <f>IF(J75&gt;$K$5,"YES","")</f>
        <v/>
      </c>
      <c r="L75" s="4">
        <f t="shared" si="6"/>
        <v>319.50299344654212</v>
      </c>
      <c r="M75" s="4">
        <f t="shared" si="7"/>
        <v>3834.0359213585052</v>
      </c>
    </row>
    <row r="76" spans="1:13" x14ac:dyDescent="0.2">
      <c r="A76" s="134">
        <f t="shared" ref="A76:A139" si="10">A75+DAY(DATE(YEAR(A75),MONTH(A75)+1,))</f>
        <v>43739</v>
      </c>
      <c r="B76" s="123">
        <f>(B75+C75)*(1+($C$3/1200))</f>
        <v>49626.270827176064</v>
      </c>
      <c r="C76" s="25">
        <f t="shared" si="8"/>
        <v>598.18542233879987</v>
      </c>
      <c r="D76" s="128">
        <f>(D75+E75)*(1+($C$3/1200))</f>
        <v>12022.125972474063</v>
      </c>
      <c r="E76" s="25">
        <f t="shared" si="8"/>
        <v>0</v>
      </c>
      <c r="F76" s="128">
        <f>(F75+G75)*(1+($C$3/1200))</f>
        <v>7817.1854975256274</v>
      </c>
      <c r="G76" s="25">
        <f t="shared" si="8"/>
        <v>0</v>
      </c>
      <c r="H76" s="128">
        <f>(H75+I75)*(1+($C$3/1200))</f>
        <v>7817.1854975256274</v>
      </c>
      <c r="I76" s="25">
        <f t="shared" si="8"/>
        <v>0</v>
      </c>
      <c r="J76" s="4">
        <f t="shared" si="9"/>
        <v>77282.767794701387</v>
      </c>
      <c r="K76" s="4" t="str">
        <f>IF(J76&gt;$K$5,"YES","")</f>
        <v/>
      </c>
      <c r="L76" s="4">
        <f t="shared" si="6"/>
        <v>322.01153247792246</v>
      </c>
      <c r="M76" s="4">
        <f t="shared" si="7"/>
        <v>3864.1383897350697</v>
      </c>
    </row>
    <row r="77" spans="1:13" x14ac:dyDescent="0.2">
      <c r="A77" s="134">
        <f t="shared" si="10"/>
        <v>43770</v>
      </c>
      <c r="B77" s="123">
        <f>(B76+C76)*(1+($C$3/1200))</f>
        <v>50226.967472327342</v>
      </c>
      <c r="C77" s="25">
        <f t="shared" si="8"/>
        <v>598.18542233879987</v>
      </c>
      <c r="D77" s="128">
        <f>(D76+E76)*(1+($C$3/1200))</f>
        <v>12022.727078772688</v>
      </c>
      <c r="E77" s="25">
        <f t="shared" si="8"/>
        <v>0</v>
      </c>
      <c r="F77" s="128">
        <f>(F76+G76)*(1+($C$3/1200))</f>
        <v>7817.5763568005041</v>
      </c>
      <c r="G77" s="25">
        <f t="shared" si="8"/>
        <v>0</v>
      </c>
      <c r="H77" s="128">
        <f>(H76+I76)*(1+($C$3/1200))</f>
        <v>7817.5763568005041</v>
      </c>
      <c r="I77" s="25">
        <f t="shared" si="8"/>
        <v>0</v>
      </c>
      <c r="J77" s="4">
        <f t="shared" si="9"/>
        <v>77884.847264701035</v>
      </c>
      <c r="K77" s="4" t="str">
        <f>IF(J77&gt;$K$5,"YES","")</f>
        <v/>
      </c>
      <c r="L77" s="4">
        <f t="shared" si="6"/>
        <v>324.52019693625431</v>
      </c>
      <c r="M77" s="4">
        <f t="shared" si="7"/>
        <v>3894.2423632350519</v>
      </c>
    </row>
    <row r="78" spans="1:13" x14ac:dyDescent="0.2">
      <c r="A78" s="134">
        <f t="shared" si="10"/>
        <v>43800</v>
      </c>
      <c r="B78" s="123">
        <f>(B77+C77)*(1+($C$3/1200))</f>
        <v>50827.694152310884</v>
      </c>
      <c r="C78" s="25">
        <f t="shared" si="8"/>
        <v>598.18542233879987</v>
      </c>
      <c r="D78" s="128">
        <f>(D77+E77)*(1+($C$3/1200))</f>
        <v>12023.328215126628</v>
      </c>
      <c r="E78" s="25">
        <f t="shared" si="8"/>
        <v>0</v>
      </c>
      <c r="F78" s="128">
        <f>(F77+G77)*(1+($C$3/1200))</f>
        <v>7817.9672356183446</v>
      </c>
      <c r="G78" s="25">
        <f t="shared" si="8"/>
        <v>0</v>
      </c>
      <c r="H78" s="128">
        <f>(H77+I77)*(1+($C$3/1200))</f>
        <v>7817.9672356183446</v>
      </c>
      <c r="I78" s="25">
        <f t="shared" si="8"/>
        <v>0</v>
      </c>
      <c r="J78" s="4">
        <f t="shared" si="9"/>
        <v>78486.956838674203</v>
      </c>
      <c r="K78" s="4" t="str">
        <f>IF(J78&gt;$K$5,"YES","")</f>
        <v/>
      </c>
      <c r="L78" s="4">
        <f t="shared" si="6"/>
        <v>327.02898682780921</v>
      </c>
      <c r="M78" s="4">
        <f t="shared" si="7"/>
        <v>3924.3478419337107</v>
      </c>
    </row>
    <row r="79" spans="1:13" x14ac:dyDescent="0.2">
      <c r="A79" s="134">
        <f t="shared" si="10"/>
        <v>43831</v>
      </c>
      <c r="B79" s="123">
        <f>(B78+C78)*(1+($C$3/1200))</f>
        <v>51428.450868628424</v>
      </c>
      <c r="C79" s="25">
        <f t="shared" si="8"/>
        <v>616.13098500896399</v>
      </c>
      <c r="D79" s="128">
        <f>(D78+E78)*(1+($C$3/1200))</f>
        <v>12023.929381537386</v>
      </c>
      <c r="E79" s="25">
        <f t="shared" si="8"/>
        <v>0</v>
      </c>
      <c r="F79" s="128">
        <f>(F78+G78)*(1+($C$3/1200))</f>
        <v>7818.3581339801267</v>
      </c>
      <c r="G79" s="25">
        <f t="shared" si="8"/>
        <v>0</v>
      </c>
      <c r="H79" s="128">
        <f>(H78+I78)*(1+($C$3/1200))</f>
        <v>7818.3581339801267</v>
      </c>
      <c r="I79" s="25">
        <f t="shared" si="8"/>
        <v>0</v>
      </c>
      <c r="J79" s="4">
        <f t="shared" si="9"/>
        <v>79089.096518126069</v>
      </c>
      <c r="K79" s="4" t="str">
        <f>IF(J79&gt;$K$5,"YES","")</f>
        <v/>
      </c>
      <c r="L79" s="4">
        <f t="shared" si="6"/>
        <v>329.53790215885863</v>
      </c>
      <c r="M79" s="4">
        <f t="shared" si="7"/>
        <v>3954.4548259063035</v>
      </c>
    </row>
    <row r="80" spans="1:13" x14ac:dyDescent="0.2">
      <c r="A80" s="134">
        <f t="shared" si="10"/>
        <v>43862</v>
      </c>
      <c r="B80" s="123">
        <f>(B79+C79)*(1+($C$3/1200))</f>
        <v>52047.184082730077</v>
      </c>
      <c r="C80" s="25">
        <f t="shared" si="8"/>
        <v>616.13098500896399</v>
      </c>
      <c r="D80" s="128">
        <f>(D79+E79)*(1+($C$3/1200))</f>
        <v>12024.530578006465</v>
      </c>
      <c r="E80" s="25">
        <f t="shared" si="8"/>
        <v>0</v>
      </c>
      <c r="F80" s="128">
        <f>(F79+G79)*(1+($C$3/1200))</f>
        <v>7818.7490518868262</v>
      </c>
      <c r="G80" s="25">
        <f t="shared" si="8"/>
        <v>0</v>
      </c>
      <c r="H80" s="128">
        <f>(H79+I79)*(1+($C$3/1200))</f>
        <v>7818.7490518868262</v>
      </c>
      <c r="I80" s="25">
        <f t="shared" si="8"/>
        <v>0</v>
      </c>
      <c r="J80" s="4">
        <f t="shared" si="9"/>
        <v>79709.212764510201</v>
      </c>
      <c r="K80" s="4" t="str">
        <f>IF(J80&gt;$K$5,"YES","")</f>
        <v/>
      </c>
      <c r="L80" s="4">
        <f t="shared" si="6"/>
        <v>332.12171985212586</v>
      </c>
      <c r="M80" s="4">
        <f t="shared" si="7"/>
        <v>3985.4606382255106</v>
      </c>
    </row>
    <row r="81" spans="1:13" x14ac:dyDescent="0.2">
      <c r="A81" s="134">
        <f t="shared" si="10"/>
        <v>43891</v>
      </c>
      <c r="B81" s="123">
        <f>(B80+C80)*(1+($C$3/1200))</f>
        <v>52665.94823349244</v>
      </c>
      <c r="C81" s="25">
        <f t="shared" si="8"/>
        <v>616.13098500896399</v>
      </c>
      <c r="D81" s="128">
        <f>(D80+E80)*(1+($C$3/1200))</f>
        <v>12025.131804535366</v>
      </c>
      <c r="E81" s="25">
        <f t="shared" si="8"/>
        <v>2000</v>
      </c>
      <c r="F81" s="128">
        <f>(F80+G80)*(1+($C$3/1200))</f>
        <v>7819.1399893394218</v>
      </c>
      <c r="G81" s="25">
        <f t="shared" si="8"/>
        <v>1340.095640625</v>
      </c>
      <c r="H81" s="128">
        <f>(H80+I80)*(1+($C$3/1200))</f>
        <v>7819.1399893394218</v>
      </c>
      <c r="I81" s="25">
        <f t="shared" si="8"/>
        <v>1340.095640625</v>
      </c>
      <c r="J81" s="4">
        <f t="shared" si="9"/>
        <v>80329.360016706662</v>
      </c>
      <c r="K81" s="4" t="str">
        <f>IF(J81&gt;$K$5,"YES","")</f>
        <v/>
      </c>
      <c r="L81" s="4">
        <f t="shared" si="6"/>
        <v>334.70566673627781</v>
      </c>
      <c r="M81" s="4">
        <f t="shared" si="7"/>
        <v>4016.4680008353334</v>
      </c>
    </row>
    <row r="82" spans="1:13" x14ac:dyDescent="0.2">
      <c r="A82" s="134">
        <f t="shared" si="10"/>
        <v>43922</v>
      </c>
      <c r="B82" s="123">
        <f>(B81+C81)*(1+($C$3/1200))</f>
        <v>53284.743322462338</v>
      </c>
      <c r="C82" s="25">
        <f t="shared" si="8"/>
        <v>616.13098500896399</v>
      </c>
      <c r="D82" s="128">
        <f>(D81+E81)*(1+($C$3/1200))</f>
        <v>14025.833061125593</v>
      </c>
      <c r="E82" s="25">
        <f t="shared" si="8"/>
        <v>0</v>
      </c>
      <c r="F82" s="128">
        <f>(F81+G81)*(1+($C$3/1200))</f>
        <v>9159.6935917459214</v>
      </c>
      <c r="G82" s="25">
        <f t="shared" si="8"/>
        <v>0</v>
      </c>
      <c r="H82" s="128">
        <f>(H81+I81)*(1+($C$3/1200))</f>
        <v>9159.6935917459214</v>
      </c>
      <c r="I82" s="25">
        <f t="shared" si="8"/>
        <v>0</v>
      </c>
      <c r="J82" s="4">
        <f t="shared" si="9"/>
        <v>85629.963567079772</v>
      </c>
      <c r="K82" s="4" t="str">
        <f>IF(J82&gt;$K$5,"YES","")</f>
        <v/>
      </c>
      <c r="L82" s="4">
        <f t="shared" si="6"/>
        <v>356.7915148628324</v>
      </c>
      <c r="M82" s="4">
        <f t="shared" si="7"/>
        <v>4281.4981783539888</v>
      </c>
    </row>
    <row r="83" spans="1:13" x14ac:dyDescent="0.2">
      <c r="A83" s="134">
        <f t="shared" si="10"/>
        <v>43952</v>
      </c>
      <c r="B83" s="123">
        <f>(B82+C82)*(1+($C$3/1200))</f>
        <v>53903.569351186685</v>
      </c>
      <c r="C83" s="25">
        <f t="shared" si="8"/>
        <v>616.13098500896399</v>
      </c>
      <c r="D83" s="128">
        <f>(D82+E82)*(1+($C$3/1200))</f>
        <v>14026.534352778652</v>
      </c>
      <c r="E83" s="25">
        <f t="shared" si="8"/>
        <v>0</v>
      </c>
      <c r="F83" s="128">
        <f>(F82+G82)*(1+($C$3/1200))</f>
        <v>9160.1515764255091</v>
      </c>
      <c r="G83" s="25">
        <f t="shared" si="8"/>
        <v>0</v>
      </c>
      <c r="H83" s="128">
        <f>(H82+I82)*(1+($C$3/1200))</f>
        <v>9160.1515764255091</v>
      </c>
      <c r="I83" s="25">
        <f t="shared" si="8"/>
        <v>0</v>
      </c>
      <c r="J83" s="4">
        <f t="shared" si="9"/>
        <v>86250.406856816349</v>
      </c>
      <c r="K83" s="4" t="str">
        <f>IF(J83&gt;$K$5,"YES","")</f>
        <v/>
      </c>
      <c r="L83" s="4">
        <f t="shared" si="6"/>
        <v>359.3766952367348</v>
      </c>
      <c r="M83" s="4">
        <f t="shared" si="7"/>
        <v>4312.5203428408176</v>
      </c>
    </row>
    <row r="84" spans="1:13" x14ac:dyDescent="0.2">
      <c r="A84" s="134">
        <f t="shared" si="10"/>
        <v>43983</v>
      </c>
      <c r="B84" s="123">
        <f>(B83+C83)*(1+($C$3/1200))</f>
        <v>54522.426321212464</v>
      </c>
      <c r="C84" s="25">
        <f t="shared" si="8"/>
        <v>616.13098500896399</v>
      </c>
      <c r="D84" s="128">
        <f>(D83+E83)*(1+($C$3/1200))</f>
        <v>14027.235679496293</v>
      </c>
      <c r="E84" s="25">
        <f t="shared" si="8"/>
        <v>0</v>
      </c>
      <c r="F84" s="128">
        <f>(F83+G83)*(1+($C$3/1200))</f>
        <v>9160.6095840043308</v>
      </c>
      <c r="G84" s="25">
        <f t="shared" si="8"/>
        <v>0</v>
      </c>
      <c r="H84" s="128">
        <f>(H83+I83)*(1+($C$3/1200))</f>
        <v>9160.6095840043308</v>
      </c>
      <c r="I84" s="25">
        <f t="shared" si="8"/>
        <v>0</v>
      </c>
      <c r="J84" s="4">
        <f t="shared" si="9"/>
        <v>86870.881168717417</v>
      </c>
      <c r="K84" s="4" t="str">
        <f>IF(J84&gt;$K$5,"YES","")</f>
        <v/>
      </c>
      <c r="L84" s="4">
        <f t="shared" si="6"/>
        <v>361.96200486965591</v>
      </c>
      <c r="M84" s="4">
        <f t="shared" si="7"/>
        <v>4343.5440584358712</v>
      </c>
    </row>
    <row r="85" spans="1:13" x14ac:dyDescent="0.2">
      <c r="A85" s="134">
        <f t="shared" si="10"/>
        <v>44013</v>
      </c>
      <c r="B85" s="123">
        <f>(B84+C84)*(1+($C$3/1200))</f>
        <v>55141.314234086749</v>
      </c>
      <c r="C85" s="25">
        <f t="shared" si="8"/>
        <v>616.13098500896399</v>
      </c>
      <c r="D85" s="128">
        <f>(D84+E84)*(1+($C$3/1200))</f>
        <v>14027.937041280269</v>
      </c>
      <c r="E85" s="25">
        <f t="shared" si="8"/>
        <v>0</v>
      </c>
      <c r="F85" s="128">
        <f>(F84+G84)*(1+($C$3/1200))</f>
        <v>9161.0676144835325</v>
      </c>
      <c r="G85" s="25">
        <f t="shared" si="8"/>
        <v>0</v>
      </c>
      <c r="H85" s="128">
        <f>(H84+I84)*(1+($C$3/1200))</f>
        <v>9161.0676144835325</v>
      </c>
      <c r="I85" s="25">
        <f t="shared" si="8"/>
        <v>0</v>
      </c>
      <c r="J85" s="4">
        <f t="shared" si="9"/>
        <v>87491.386504334077</v>
      </c>
      <c r="K85" s="4" t="str">
        <f>IF(J85&gt;$K$5,"YES","")</f>
        <v/>
      </c>
      <c r="L85" s="4">
        <f t="shared" si="6"/>
        <v>364.54744376805866</v>
      </c>
      <c r="M85" s="4">
        <f t="shared" si="7"/>
        <v>4374.5693252167039</v>
      </c>
    </row>
    <row r="86" spans="1:13" x14ac:dyDescent="0.2">
      <c r="A86" s="134">
        <f t="shared" si="10"/>
        <v>44044</v>
      </c>
      <c r="B86" s="123">
        <f>(B85+C85)*(1+($C$3/1200))</f>
        <v>55760.233091356677</v>
      </c>
      <c r="C86" s="25">
        <f t="shared" si="8"/>
        <v>616.13098500896399</v>
      </c>
      <c r="D86" s="128">
        <f>(D85+E85)*(1+($C$3/1200))</f>
        <v>14028.638438132335</v>
      </c>
      <c r="E86" s="25">
        <f t="shared" si="8"/>
        <v>0</v>
      </c>
      <c r="F86" s="128">
        <f>(F85+G85)*(1+($C$3/1200))</f>
        <v>9161.5256678642581</v>
      </c>
      <c r="G86" s="25">
        <f t="shared" si="8"/>
        <v>0</v>
      </c>
      <c r="H86" s="128">
        <f>(H85+I85)*(1+($C$3/1200))</f>
        <v>9161.5256678642581</v>
      </c>
      <c r="I86" s="25">
        <f t="shared" si="8"/>
        <v>0</v>
      </c>
      <c r="J86" s="4">
        <f t="shared" si="9"/>
        <v>88111.922865217537</v>
      </c>
      <c r="K86" s="4" t="str">
        <f>IF(J86&gt;$K$5,"YES","")</f>
        <v/>
      </c>
      <c r="L86" s="4">
        <f t="shared" si="6"/>
        <v>367.13301193840647</v>
      </c>
      <c r="M86" s="4">
        <f t="shared" si="7"/>
        <v>4405.5961432608774</v>
      </c>
    </row>
    <row r="87" spans="1:13" x14ac:dyDescent="0.2">
      <c r="A87" s="134">
        <f t="shared" si="10"/>
        <v>44075</v>
      </c>
      <c r="B87" s="123">
        <f>(B86+C86)*(1+($C$3/1200))</f>
        <v>56379.182894569465</v>
      </c>
      <c r="C87" s="25">
        <f t="shared" si="8"/>
        <v>616.13098500896399</v>
      </c>
      <c r="D87" s="128">
        <f>(D86+E86)*(1+($C$3/1200))</f>
        <v>14029.339870054244</v>
      </c>
      <c r="E87" s="25">
        <f t="shared" si="8"/>
        <v>0</v>
      </c>
      <c r="F87" s="128">
        <f>(F86+G86)*(1+($C$3/1200))</f>
        <v>9161.983744147652</v>
      </c>
      <c r="G87" s="25">
        <f t="shared" si="8"/>
        <v>0</v>
      </c>
      <c r="H87" s="128">
        <f>(H86+I86)*(1+($C$3/1200))</f>
        <v>9161.983744147652</v>
      </c>
      <c r="I87" s="25">
        <f t="shared" si="8"/>
        <v>0</v>
      </c>
      <c r="J87" s="4">
        <f t="shared" si="9"/>
        <v>88732.490252919015</v>
      </c>
      <c r="K87" s="4" t="str">
        <f>IF(J87&gt;$K$5,"YES","")</f>
        <v/>
      </c>
      <c r="L87" s="4">
        <f t="shared" si="6"/>
        <v>369.71870938716256</v>
      </c>
      <c r="M87" s="4">
        <f t="shared" si="7"/>
        <v>4436.6245126459507</v>
      </c>
    </row>
    <row r="88" spans="1:13" x14ac:dyDescent="0.2">
      <c r="A88" s="134">
        <f t="shared" si="10"/>
        <v>44105</v>
      </c>
      <c r="B88" s="123">
        <f>(B87+C87)*(1+($C$3/1200))</f>
        <v>56998.16364527242</v>
      </c>
      <c r="C88" s="25">
        <f t="shared" si="8"/>
        <v>616.13098500896399</v>
      </c>
      <c r="D88" s="128">
        <f>(D87+E87)*(1+($C$3/1200))</f>
        <v>14030.041337047747</v>
      </c>
      <c r="E88" s="25">
        <f t="shared" si="8"/>
        <v>0</v>
      </c>
      <c r="F88" s="128">
        <f>(F87+G87)*(1+($C$3/1200))</f>
        <v>9162.4418433348601</v>
      </c>
      <c r="G88" s="25">
        <f t="shared" si="8"/>
        <v>0</v>
      </c>
      <c r="H88" s="128">
        <f>(H87+I87)*(1+($C$3/1200))</f>
        <v>9162.4418433348601</v>
      </c>
      <c r="I88" s="25">
        <f t="shared" si="8"/>
        <v>0</v>
      </c>
      <c r="J88" s="4">
        <f t="shared" si="9"/>
        <v>89353.088668989891</v>
      </c>
      <c r="K88" s="4" t="str">
        <f>IF(J88&gt;$K$5,"YES","")</f>
        <v/>
      </c>
      <c r="L88" s="4">
        <f t="shared" si="6"/>
        <v>372.30453612079123</v>
      </c>
      <c r="M88" s="4">
        <f t="shared" si="7"/>
        <v>4467.6544334494947</v>
      </c>
    </row>
    <row r="89" spans="1:13" x14ac:dyDescent="0.2">
      <c r="A89" s="134">
        <f t="shared" si="10"/>
        <v>44136</v>
      </c>
      <c r="B89" s="123">
        <f>(B88+C88)*(1+($C$3/1200))</f>
        <v>57617.175345012911</v>
      </c>
      <c r="C89" s="25">
        <f t="shared" si="8"/>
        <v>616.13098500896399</v>
      </c>
      <c r="D89" s="128">
        <f>(D88+E88)*(1+($C$3/1200))</f>
        <v>14030.7428391146</v>
      </c>
      <c r="E89" s="25">
        <f t="shared" si="8"/>
        <v>0</v>
      </c>
      <c r="F89" s="128">
        <f>(F88+G88)*(1+($C$3/1200))</f>
        <v>9162.8999654270283</v>
      </c>
      <c r="G89" s="25">
        <f t="shared" si="8"/>
        <v>0</v>
      </c>
      <c r="H89" s="128">
        <f>(H88+I88)*(1+($C$3/1200))</f>
        <v>9162.8999654270283</v>
      </c>
      <c r="I89" s="25">
        <f t="shared" si="8"/>
        <v>0</v>
      </c>
      <c r="J89" s="4">
        <f t="shared" si="9"/>
        <v>89973.718114981573</v>
      </c>
      <c r="K89" s="4" t="str">
        <f>IF(J89&gt;$K$5,"YES","")</f>
        <v/>
      </c>
      <c r="L89" s="4">
        <f t="shared" si="6"/>
        <v>374.89049214575658</v>
      </c>
      <c r="M89" s="4">
        <f t="shared" si="7"/>
        <v>4498.6859057490792</v>
      </c>
    </row>
    <row r="90" spans="1:13" x14ac:dyDescent="0.2">
      <c r="A90" s="134">
        <f t="shared" si="10"/>
        <v>44166</v>
      </c>
      <c r="B90" s="123">
        <f>(B89+C89)*(1+($C$3/1200))</f>
        <v>58236.217995338382</v>
      </c>
      <c r="C90" s="25">
        <f t="shared" si="8"/>
        <v>616.13098500896399</v>
      </c>
      <c r="D90" s="128">
        <f>(D89+E89)*(1+($C$3/1200))</f>
        <v>14031.444376256557</v>
      </c>
      <c r="E90" s="25">
        <f t="shared" si="8"/>
        <v>0</v>
      </c>
      <c r="F90" s="128">
        <f>(F89+G89)*(1+($C$3/1200))</f>
        <v>9163.3581104253008</v>
      </c>
      <c r="G90" s="25">
        <f t="shared" si="8"/>
        <v>0</v>
      </c>
      <c r="H90" s="128">
        <f>(H89+I89)*(1+($C$3/1200))</f>
        <v>9163.3581104253008</v>
      </c>
      <c r="I90" s="25">
        <f t="shared" si="8"/>
        <v>0</v>
      </c>
      <c r="J90" s="4">
        <f t="shared" si="9"/>
        <v>90594.37859244553</v>
      </c>
      <c r="K90" s="4" t="str">
        <f>IF(J90&gt;$K$5,"YES","")</f>
        <v/>
      </c>
      <c r="L90" s="4">
        <f t="shared" si="6"/>
        <v>377.47657746852309</v>
      </c>
      <c r="M90" s="4">
        <f t="shared" si="7"/>
        <v>4529.7189296222768</v>
      </c>
    </row>
    <row r="91" spans="1:13" x14ac:dyDescent="0.2">
      <c r="A91" s="134">
        <f t="shared" si="10"/>
        <v>44197</v>
      </c>
      <c r="B91" s="123">
        <f>(B90+C90)*(1+($C$3/1200))</f>
        <v>58855.291597796371</v>
      </c>
      <c r="C91" s="25">
        <f t="shared" si="8"/>
        <v>634.61491455923294</v>
      </c>
      <c r="D91" s="128">
        <f>(D90+E90)*(1+($C$3/1200))</f>
        <v>14032.14594847537</v>
      </c>
      <c r="E91" s="25">
        <f t="shared" si="8"/>
        <v>0</v>
      </c>
      <c r="F91" s="128">
        <f>(F90+G90)*(1+($C$3/1200))</f>
        <v>9163.8162783308235</v>
      </c>
      <c r="G91" s="25">
        <f t="shared" si="8"/>
        <v>0</v>
      </c>
      <c r="H91" s="128">
        <f>(H90+I90)*(1+($C$3/1200))</f>
        <v>9163.8162783308235</v>
      </c>
      <c r="I91" s="25">
        <f t="shared" si="8"/>
        <v>0</v>
      </c>
      <c r="J91" s="4">
        <f t="shared" si="9"/>
        <v>91215.070102933387</v>
      </c>
      <c r="K91" s="4" t="str">
        <f>IF(J91&gt;$K$5,"YES","")</f>
        <v/>
      </c>
      <c r="L91" s="4">
        <f t="shared" si="6"/>
        <v>380.06279209555578</v>
      </c>
      <c r="M91" s="4">
        <f t="shared" si="7"/>
        <v>4560.7535051466693</v>
      </c>
    </row>
    <row r="92" spans="1:13" x14ac:dyDescent="0.2">
      <c r="A92" s="134">
        <f t="shared" si="10"/>
        <v>44228</v>
      </c>
      <c r="B92" s="123">
        <f>(B91+C91)*(1+($C$3/1200))</f>
        <v>59492.88100768123</v>
      </c>
      <c r="C92" s="25">
        <f t="shared" si="8"/>
        <v>634.61491455923294</v>
      </c>
      <c r="D92" s="128">
        <f>(D91+E91)*(1+($C$3/1200))</f>
        <v>14032.847555772796</v>
      </c>
      <c r="E92" s="25">
        <f t="shared" si="8"/>
        <v>0</v>
      </c>
      <c r="F92" s="128">
        <f>(F91+G91)*(1+($C$3/1200))</f>
        <v>9164.2744691447406</v>
      </c>
      <c r="G92" s="25">
        <f t="shared" si="8"/>
        <v>0</v>
      </c>
      <c r="H92" s="128">
        <f>(H91+I91)*(1+($C$3/1200))</f>
        <v>9164.2744691447406</v>
      </c>
      <c r="I92" s="25">
        <f t="shared" si="8"/>
        <v>0</v>
      </c>
      <c r="J92" s="4">
        <f t="shared" si="9"/>
        <v>91854.27750174352</v>
      </c>
      <c r="K92" s="4" t="str">
        <f>IF(J92&gt;$K$5,"YES","")</f>
        <v/>
      </c>
      <c r="L92" s="4">
        <f t="shared" si="6"/>
        <v>382.72615625726468</v>
      </c>
      <c r="M92" s="4">
        <f t="shared" si="7"/>
        <v>4592.7138750871763</v>
      </c>
    </row>
    <row r="93" spans="1:13" x14ac:dyDescent="0.2">
      <c r="A93" s="134">
        <f t="shared" si="10"/>
        <v>44256</v>
      </c>
      <c r="B93" s="123">
        <f>(B92+C92)*(1+($C$3/1200))</f>
        <v>60130.502297036583</v>
      </c>
      <c r="C93" s="25">
        <f t="shared" si="8"/>
        <v>634.61491455923294</v>
      </c>
      <c r="D93" s="128">
        <f>(D92+E92)*(1+($C$3/1200))</f>
        <v>14033.549198150586</v>
      </c>
      <c r="E93" s="25">
        <f t="shared" si="8"/>
        <v>2000</v>
      </c>
      <c r="F93" s="128">
        <f>(F92+G92)*(1+($C$3/1200))</f>
        <v>9164.732682868198</v>
      </c>
      <c r="G93" s="25">
        <f t="shared" si="8"/>
        <v>1407.1004226562502</v>
      </c>
      <c r="H93" s="128">
        <f>(H92+I92)*(1+($C$3/1200))</f>
        <v>9164.732682868198</v>
      </c>
      <c r="I93" s="25">
        <f t="shared" si="8"/>
        <v>1407.1004226562502</v>
      </c>
      <c r="J93" s="4">
        <f t="shared" si="9"/>
        <v>92493.51686092357</v>
      </c>
      <c r="K93" s="4" t="str">
        <f>IF(J93&gt;$K$5,"YES","")</f>
        <v/>
      </c>
      <c r="L93" s="4">
        <f t="shared" si="6"/>
        <v>385.38965358718156</v>
      </c>
      <c r="M93" s="4">
        <f t="shared" si="7"/>
        <v>4624.6758430461787</v>
      </c>
    </row>
    <row r="94" spans="1:13" x14ac:dyDescent="0.2">
      <c r="A94" s="134">
        <f t="shared" si="10"/>
        <v>44287</v>
      </c>
      <c r="B94" s="123">
        <f>(B93+C93)*(1+($C$3/1200))</f>
        <v>60768.155467456403</v>
      </c>
      <c r="C94" s="25">
        <f t="shared" si="8"/>
        <v>634.61491455923294</v>
      </c>
      <c r="D94" s="128">
        <f>(D93+E93)*(1+($C$3/1200))</f>
        <v>16034.350875610495</v>
      </c>
      <c r="E94" s="25">
        <f t="shared" si="8"/>
        <v>0</v>
      </c>
      <c r="F94" s="128">
        <f>(F93+G93)*(1+($C$3/1200))</f>
        <v>10572.361697179726</v>
      </c>
      <c r="G94" s="25">
        <f t="shared" si="8"/>
        <v>0</v>
      </c>
      <c r="H94" s="128">
        <f>(H93+I93)*(1+($C$3/1200))</f>
        <v>10572.361697179726</v>
      </c>
      <c r="I94" s="25">
        <f t="shared" si="8"/>
        <v>0</v>
      </c>
      <c r="J94" s="4">
        <f t="shared" si="9"/>
        <v>97947.229737426358</v>
      </c>
      <c r="K94" s="4" t="str">
        <f>IF(J94&gt;$K$5,"YES","")</f>
        <v/>
      </c>
      <c r="L94" s="4">
        <f t="shared" si="6"/>
        <v>408.11345723927656</v>
      </c>
      <c r="M94" s="4">
        <f t="shared" si="7"/>
        <v>4897.3614868713184</v>
      </c>
    </row>
    <row r="95" spans="1:13" x14ac:dyDescent="0.2">
      <c r="A95" s="134">
        <f t="shared" si="10"/>
        <v>44317</v>
      </c>
      <c r="B95" s="123">
        <f>(B94+C94)*(1+($C$3/1200))</f>
        <v>61405.840520534744</v>
      </c>
      <c r="C95" s="25">
        <f t="shared" si="8"/>
        <v>634.61491455923294</v>
      </c>
      <c r="D95" s="128">
        <f>(D94+E94)*(1+($C$3/1200))</f>
        <v>16035.152593154276</v>
      </c>
      <c r="E95" s="25">
        <f t="shared" si="8"/>
        <v>0</v>
      </c>
      <c r="F95" s="128">
        <f>(F94+G94)*(1+($C$3/1200))</f>
        <v>10572.890315264585</v>
      </c>
      <c r="G95" s="25">
        <f t="shared" si="8"/>
        <v>0</v>
      </c>
      <c r="H95" s="128">
        <f>(H94+I94)*(1+($C$3/1200))</f>
        <v>10572.890315264585</v>
      </c>
      <c r="I95" s="25">
        <f t="shared" si="8"/>
        <v>0</v>
      </c>
      <c r="J95" s="4">
        <f t="shared" si="9"/>
        <v>98586.773744218182</v>
      </c>
      <c r="K95" s="4" t="str">
        <f>IF(J95&gt;$K$5,"YES","")</f>
        <v/>
      </c>
      <c r="L95" s="4">
        <f t="shared" si="6"/>
        <v>410.77822393424248</v>
      </c>
      <c r="M95" s="4">
        <f t="shared" si="7"/>
        <v>4929.3386872109095</v>
      </c>
    </row>
    <row r="96" spans="1:13" x14ac:dyDescent="0.2">
      <c r="A96" s="134">
        <f t="shared" si="10"/>
        <v>44348</v>
      </c>
      <c r="B96" s="123">
        <f>(B95+C95)*(1+($C$3/1200))</f>
        <v>62043.55745786574</v>
      </c>
      <c r="C96" s="25">
        <f t="shared" si="8"/>
        <v>634.61491455923294</v>
      </c>
      <c r="D96" s="128">
        <f>(D95+E95)*(1+($C$3/1200))</f>
        <v>16035.954350783935</v>
      </c>
      <c r="E96" s="25">
        <f t="shared" si="8"/>
        <v>0</v>
      </c>
      <c r="F96" s="128">
        <f>(F95+G95)*(1+($C$3/1200))</f>
        <v>10573.418959780349</v>
      </c>
      <c r="G96" s="25">
        <f t="shared" si="8"/>
        <v>0</v>
      </c>
      <c r="H96" s="128">
        <f>(H95+I95)*(1+($C$3/1200))</f>
        <v>10573.418959780349</v>
      </c>
      <c r="I96" s="25">
        <f t="shared" si="8"/>
        <v>0</v>
      </c>
      <c r="J96" s="4">
        <f t="shared" si="9"/>
        <v>99226.349728210378</v>
      </c>
      <c r="K96" s="4" t="str">
        <f>IF(J96&gt;$K$5,"YES","")</f>
        <v/>
      </c>
      <c r="L96" s="4">
        <f t="shared" si="6"/>
        <v>413.44312386754331</v>
      </c>
      <c r="M96" s="4">
        <f t="shared" si="7"/>
        <v>4961.3174864105195</v>
      </c>
    </row>
    <row r="97" spans="1:13" x14ac:dyDescent="0.2">
      <c r="A97" s="134">
        <f t="shared" si="10"/>
        <v>44378</v>
      </c>
      <c r="B97" s="123">
        <f>(B96+C96)*(1+($C$3/1200))</f>
        <v>62681.306281043602</v>
      </c>
      <c r="C97" s="25">
        <f t="shared" si="8"/>
        <v>634.61491455923294</v>
      </c>
      <c r="D97" s="128">
        <f>(D96+E96)*(1+($C$3/1200))</f>
        <v>16036.756148501476</v>
      </c>
      <c r="E97" s="25">
        <f t="shared" si="8"/>
        <v>0</v>
      </c>
      <c r="F97" s="128">
        <f>(F96+G96)*(1+($C$3/1200))</f>
        <v>10573.947630728338</v>
      </c>
      <c r="G97" s="25">
        <f t="shared" si="8"/>
        <v>0</v>
      </c>
      <c r="H97" s="128">
        <f>(H96+I96)*(1+($C$3/1200))</f>
        <v>10573.947630728338</v>
      </c>
      <c r="I97" s="25">
        <f t="shared" si="8"/>
        <v>0</v>
      </c>
      <c r="J97" s="4">
        <f t="shared" si="9"/>
        <v>99865.957691001749</v>
      </c>
      <c r="K97" s="4" t="str">
        <f>IF(J97&gt;$K$5,"YES","")</f>
        <v/>
      </c>
      <c r="L97" s="4">
        <f t="shared" si="6"/>
        <v>416.10815704584064</v>
      </c>
      <c r="M97" s="4">
        <f t="shared" si="7"/>
        <v>4993.2978845500875</v>
      </c>
    </row>
    <row r="98" spans="1:13" x14ac:dyDescent="0.2">
      <c r="A98" s="134">
        <f t="shared" si="10"/>
        <v>44409</v>
      </c>
      <c r="B98" s="123">
        <f>(B97+C97)*(1+($C$3/1200))</f>
        <v>63319.086991662625</v>
      </c>
      <c r="C98" s="25">
        <f t="shared" si="8"/>
        <v>634.61491455923294</v>
      </c>
      <c r="D98" s="128">
        <f>(D97+E97)*(1+($C$3/1200))</f>
        <v>16037.557986308902</v>
      </c>
      <c r="E98" s="25">
        <f t="shared" si="8"/>
        <v>0</v>
      </c>
      <c r="F98" s="128">
        <f>(F97+G97)*(1+($C$3/1200))</f>
        <v>10574.476328109877</v>
      </c>
      <c r="G98" s="25">
        <f t="shared" si="8"/>
        <v>0</v>
      </c>
      <c r="H98" s="128">
        <f>(H97+I97)*(1+($C$3/1200))</f>
        <v>10574.476328109877</v>
      </c>
      <c r="I98" s="25">
        <f t="shared" si="8"/>
        <v>0</v>
      </c>
      <c r="J98" s="4">
        <f t="shared" si="9"/>
        <v>100505.59763419128</v>
      </c>
      <c r="K98" s="4" t="str">
        <f>IF(J98&gt;$K$5,"YES","")</f>
        <v/>
      </c>
      <c r="L98" s="4">
        <f t="shared" si="6"/>
        <v>418.77332347579704</v>
      </c>
      <c r="M98" s="4">
        <f t="shared" si="7"/>
        <v>5025.2798817095645</v>
      </c>
    </row>
    <row r="99" spans="1:13" x14ac:dyDescent="0.2">
      <c r="A99" s="134">
        <f t="shared" si="10"/>
        <v>44440</v>
      </c>
      <c r="B99" s="123">
        <f>(B98+C98)*(1+($C$3/1200))</f>
        <v>63956.899591317175</v>
      </c>
      <c r="C99" s="25">
        <f t="shared" si="8"/>
        <v>634.61491455923294</v>
      </c>
      <c r="D99" s="128">
        <f>(D98+E98)*(1+($C$3/1200))</f>
        <v>16038.35986420822</v>
      </c>
      <c r="E99" s="25">
        <f t="shared" si="8"/>
        <v>0</v>
      </c>
      <c r="F99" s="128">
        <f>(F98+G98)*(1+($C$3/1200))</f>
        <v>10575.005051926284</v>
      </c>
      <c r="G99" s="25">
        <f t="shared" si="8"/>
        <v>0</v>
      </c>
      <c r="H99" s="128">
        <f>(H98+I98)*(1+($C$3/1200))</f>
        <v>10575.005051926284</v>
      </c>
      <c r="I99" s="25">
        <f t="shared" si="8"/>
        <v>0</v>
      </c>
      <c r="J99" s="4">
        <f t="shared" si="9"/>
        <v>101145.26955937796</v>
      </c>
      <c r="K99" s="4" t="str">
        <f>IF(J99&gt;$K$5,"YES","")</f>
        <v/>
      </c>
      <c r="L99" s="4">
        <f t="shared" si="6"/>
        <v>421.4386231640749</v>
      </c>
      <c r="M99" s="4">
        <f t="shared" si="7"/>
        <v>5057.2634779688988</v>
      </c>
    </row>
    <row r="100" spans="1:13" x14ac:dyDescent="0.2">
      <c r="A100" s="134">
        <f t="shared" si="10"/>
        <v>44470</v>
      </c>
      <c r="B100" s="123">
        <f>(B99+C99)*(1+($C$3/1200))</f>
        <v>64594.744081601712</v>
      </c>
      <c r="C100" s="25">
        <f t="shared" si="8"/>
        <v>634.61491455923294</v>
      </c>
      <c r="D100" s="128">
        <f>(D99+E99)*(1+($C$3/1200))</f>
        <v>16039.161782201432</v>
      </c>
      <c r="E100" s="25">
        <f t="shared" si="8"/>
        <v>0</v>
      </c>
      <c r="F100" s="128">
        <f>(F99+G99)*(1+($C$3/1200))</f>
        <v>10575.533802178881</v>
      </c>
      <c r="G100" s="25">
        <f t="shared" si="8"/>
        <v>0</v>
      </c>
      <c r="H100" s="128">
        <f>(H99+I99)*(1+($C$3/1200))</f>
        <v>10575.533802178881</v>
      </c>
      <c r="I100" s="25">
        <f t="shared" si="8"/>
        <v>0</v>
      </c>
      <c r="J100" s="4">
        <f t="shared" si="9"/>
        <v>101784.9734681609</v>
      </c>
      <c r="K100" s="4" t="str">
        <f>IF(J100&gt;$K$5,"YES","")</f>
        <v/>
      </c>
      <c r="L100" s="4">
        <f t="shared" si="6"/>
        <v>424.10405611733705</v>
      </c>
      <c r="M100" s="4">
        <f t="shared" si="7"/>
        <v>5089.2486734080449</v>
      </c>
    </row>
    <row r="101" spans="1:13" x14ac:dyDescent="0.2">
      <c r="A101" s="134">
        <f t="shared" si="10"/>
        <v>44501</v>
      </c>
      <c r="B101" s="123">
        <f>(B100+C100)*(1+($C$3/1200))</f>
        <v>65232.620464110762</v>
      </c>
      <c r="C101" s="25">
        <f t="shared" si="8"/>
        <v>634.61491455923294</v>
      </c>
      <c r="D101" s="128">
        <f>(D100+E100)*(1+($C$3/1200))</f>
        <v>16039.963740290545</v>
      </c>
      <c r="E101" s="25">
        <f t="shared" si="8"/>
        <v>0</v>
      </c>
      <c r="F101" s="128">
        <f>(F100+G100)*(1+($C$3/1200))</f>
        <v>10576.06257886899</v>
      </c>
      <c r="G101" s="25">
        <f t="shared" si="8"/>
        <v>0</v>
      </c>
      <c r="H101" s="128">
        <f>(H100+I100)*(1+($C$3/1200))</f>
        <v>10576.06257886899</v>
      </c>
      <c r="I101" s="25">
        <f t="shared" si="8"/>
        <v>0</v>
      </c>
      <c r="J101" s="4">
        <f t="shared" si="9"/>
        <v>102424.7093621393</v>
      </c>
      <c r="K101" s="4" t="str">
        <f>IF(J101&gt;$K$5,"YES","")</f>
        <v/>
      </c>
      <c r="L101" s="4">
        <f t="shared" si="6"/>
        <v>426.76962234224715</v>
      </c>
      <c r="M101" s="4">
        <f t="shared" si="7"/>
        <v>5121.2354681069655</v>
      </c>
    </row>
    <row r="102" spans="1:13" x14ac:dyDescent="0.2">
      <c r="A102" s="134">
        <f t="shared" si="10"/>
        <v>44531</v>
      </c>
      <c r="B102" s="123">
        <f>(B101+C101)*(1+($C$3/1200))</f>
        <v>65870.528740438938</v>
      </c>
      <c r="C102" s="25">
        <f t="shared" si="8"/>
        <v>634.61491455923294</v>
      </c>
      <c r="D102" s="128">
        <f>(D101+E101)*(1+($C$3/1200))</f>
        <v>16040.765738477561</v>
      </c>
      <c r="E102" s="25">
        <f t="shared" si="8"/>
        <v>0</v>
      </c>
      <c r="F102" s="128">
        <f>(F101+G101)*(1+($C$3/1200))</f>
        <v>10576.591381997934</v>
      </c>
      <c r="G102" s="25">
        <f t="shared" si="8"/>
        <v>0</v>
      </c>
      <c r="H102" s="128">
        <f>(H101+I101)*(1+($C$3/1200))</f>
        <v>10576.591381997934</v>
      </c>
      <c r="I102" s="25">
        <f t="shared" si="8"/>
        <v>0</v>
      </c>
      <c r="J102" s="4">
        <f t="shared" si="9"/>
        <v>103064.47724291237</v>
      </c>
      <c r="K102" s="4" t="str">
        <f>IF(J102&gt;$K$5,"YES","")</f>
        <v/>
      </c>
      <c r="L102" s="4">
        <f t="shared" si="6"/>
        <v>429.43532184546825</v>
      </c>
      <c r="M102" s="4">
        <f t="shared" si="7"/>
        <v>5153.223862145619</v>
      </c>
    </row>
    <row r="103" spans="1:13" x14ac:dyDescent="0.2">
      <c r="A103" s="134">
        <f t="shared" si="10"/>
        <v>44562</v>
      </c>
      <c r="B103" s="123">
        <f>(B102+C102)*(1+($C$3/1200))</f>
        <v>66508.468912180935</v>
      </c>
      <c r="C103" s="25">
        <f t="shared" si="8"/>
        <v>653.65336199600983</v>
      </c>
      <c r="D103" s="128">
        <f>(D102+E102)*(1+($C$3/1200))</f>
        <v>16041.567776764487</v>
      </c>
      <c r="E103" s="25">
        <f t="shared" si="8"/>
        <v>0</v>
      </c>
      <c r="F103" s="128">
        <f>(F102+G102)*(1+($C$3/1200))</f>
        <v>10577.120211567035</v>
      </c>
      <c r="G103" s="25">
        <f t="shared" si="8"/>
        <v>0</v>
      </c>
      <c r="H103" s="128">
        <f>(H102+I102)*(1+($C$3/1200))</f>
        <v>10577.120211567035</v>
      </c>
      <c r="I103" s="25">
        <f t="shared" si="8"/>
        <v>0</v>
      </c>
      <c r="J103" s="4">
        <f t="shared" si="9"/>
        <v>103704.27711207948</v>
      </c>
      <c r="K103" s="4" t="str">
        <f>IF(J103&gt;$K$5,"YES","")</f>
        <v/>
      </c>
      <c r="L103" s="4">
        <f t="shared" si="6"/>
        <v>432.10115463366452</v>
      </c>
      <c r="M103" s="4">
        <f t="shared" si="7"/>
        <v>5185.2138556039745</v>
      </c>
    </row>
    <row r="104" spans="1:13" x14ac:dyDescent="0.2">
      <c r="A104" s="134">
        <f t="shared" si="10"/>
        <v>44593</v>
      </c>
      <c r="B104" s="123">
        <f>(B103+C103)*(1+($C$3/1200))</f>
        <v>67165.480380290668</v>
      </c>
      <c r="C104" s="25">
        <f t="shared" si="8"/>
        <v>653.65336199600983</v>
      </c>
      <c r="D104" s="128">
        <f>(D103+E103)*(1+($C$3/1200))</f>
        <v>16042.369855153327</v>
      </c>
      <c r="E104" s="25">
        <f t="shared" si="8"/>
        <v>0</v>
      </c>
      <c r="F104" s="128">
        <f>(F103+G103)*(1+($C$3/1200))</f>
        <v>10577.649067577615</v>
      </c>
      <c r="G104" s="25">
        <f t="shared" si="8"/>
        <v>0</v>
      </c>
      <c r="H104" s="128">
        <f>(H103+I103)*(1+($C$3/1200))</f>
        <v>10577.649067577615</v>
      </c>
      <c r="I104" s="25">
        <f t="shared" si="8"/>
        <v>0</v>
      </c>
      <c r="J104" s="4">
        <f t="shared" si="9"/>
        <v>104363.14837059923</v>
      </c>
      <c r="K104" s="4" t="str">
        <f>IF(J104&gt;$K$5,"YES","")</f>
        <v/>
      </c>
      <c r="L104" s="4">
        <f t="shared" si="6"/>
        <v>434.84645154416347</v>
      </c>
      <c r="M104" s="4">
        <f t="shared" si="7"/>
        <v>5218.1574185299614</v>
      </c>
    </row>
    <row r="105" spans="1:13" x14ac:dyDescent="0.2">
      <c r="A105" s="134">
        <f t="shared" si="10"/>
        <v>44621</v>
      </c>
      <c r="B105" s="123">
        <f>(B104+C104)*(1+($C$3/1200))</f>
        <v>67822.524698973793</v>
      </c>
      <c r="C105" s="25">
        <f t="shared" si="8"/>
        <v>653.65336199600983</v>
      </c>
      <c r="D105" s="128">
        <f>(D104+E104)*(1+($C$3/1200))</f>
        <v>16043.171973646087</v>
      </c>
      <c r="E105" s="25">
        <f t="shared" si="8"/>
        <v>2000</v>
      </c>
      <c r="F105" s="128">
        <f>(F104+G104)*(1+($C$3/1200))</f>
        <v>10578.177950030995</v>
      </c>
      <c r="G105" s="25">
        <f t="shared" si="8"/>
        <v>1477.4554437890627</v>
      </c>
      <c r="H105" s="128">
        <f>(H104+I104)*(1+($C$3/1200))</f>
        <v>10578.177950030995</v>
      </c>
      <c r="I105" s="25">
        <f t="shared" si="8"/>
        <v>1477.4554437890627</v>
      </c>
      <c r="J105" s="4">
        <f t="shared" si="9"/>
        <v>105022.05257268186</v>
      </c>
      <c r="K105" s="4" t="str">
        <f>IF(J105&gt;$K$5,"YES","")</f>
        <v/>
      </c>
      <c r="L105" s="4">
        <f t="shared" si="6"/>
        <v>437.59188571950773</v>
      </c>
      <c r="M105" s="4">
        <f t="shared" si="7"/>
        <v>5251.102628634093</v>
      </c>
    </row>
    <row r="106" spans="1:13" x14ac:dyDescent="0.2">
      <c r="A106" s="134">
        <f t="shared" si="10"/>
        <v>44652</v>
      </c>
      <c r="B106" s="123">
        <f>(B105+C105)*(1+($C$3/1200))</f>
        <v>68479.601869872859</v>
      </c>
      <c r="C106" s="25">
        <f t="shared" si="8"/>
        <v>653.65336199600983</v>
      </c>
      <c r="D106" s="128">
        <f>(D105+E105)*(1+($C$3/1200))</f>
        <v>18044.074132244772</v>
      </c>
      <c r="E106" s="25">
        <f t="shared" si="8"/>
        <v>0</v>
      </c>
      <c r="F106" s="128">
        <f>(F105+G105)*(1+($C$3/1200))</f>
        <v>12056.236175489748</v>
      </c>
      <c r="G106" s="25">
        <f t="shared" si="8"/>
        <v>0</v>
      </c>
      <c r="H106" s="128">
        <f>(H105+I105)*(1+($C$3/1200))</f>
        <v>12056.236175489748</v>
      </c>
      <c r="I106" s="25">
        <f t="shared" si="8"/>
        <v>0</v>
      </c>
      <c r="J106" s="4">
        <f t="shared" si="9"/>
        <v>110636.14835309712</v>
      </c>
      <c r="K106" s="4" t="str">
        <f>IF(J106&gt;$K$5,"YES","")</f>
        <v/>
      </c>
      <c r="L106" s="4">
        <f t="shared" si="6"/>
        <v>460.98395147123802</v>
      </c>
      <c r="M106" s="4">
        <f t="shared" si="7"/>
        <v>5531.8074176548562</v>
      </c>
    </row>
    <row r="107" spans="1:13" x14ac:dyDescent="0.2">
      <c r="A107" s="134">
        <f t="shared" si="10"/>
        <v>44682</v>
      </c>
      <c r="B107" s="123">
        <f>(B106+C106)*(1+($C$3/1200))</f>
        <v>69136.711894630469</v>
      </c>
      <c r="C107" s="25">
        <f t="shared" si="8"/>
        <v>653.65336199600983</v>
      </c>
      <c r="D107" s="128">
        <f>(D106+E106)*(1+($C$3/1200))</f>
        <v>18044.976335951385</v>
      </c>
      <c r="E107" s="25">
        <f t="shared" si="8"/>
        <v>0</v>
      </c>
      <c r="F107" s="128">
        <f>(F106+G106)*(1+($C$3/1200))</f>
        <v>12056.838987298524</v>
      </c>
      <c r="G107" s="25">
        <f t="shared" si="8"/>
        <v>0</v>
      </c>
      <c r="H107" s="128">
        <f>(H106+I106)*(1+($C$3/1200))</f>
        <v>12056.838987298524</v>
      </c>
      <c r="I107" s="25">
        <f t="shared" si="8"/>
        <v>0</v>
      </c>
      <c r="J107" s="4">
        <f t="shared" si="9"/>
        <v>111295.36620517891</v>
      </c>
      <c r="K107" s="4" t="str">
        <f>IF(J107&gt;$K$5,"YES","")</f>
        <v/>
      </c>
      <c r="L107" s="4">
        <f t="shared" si="6"/>
        <v>463.73069252157887</v>
      </c>
      <c r="M107" s="4">
        <f t="shared" si="7"/>
        <v>5564.7683102589463</v>
      </c>
    </row>
    <row r="108" spans="1:13" x14ac:dyDescent="0.2">
      <c r="A108" s="134">
        <f t="shared" si="10"/>
        <v>44713</v>
      </c>
      <c r="B108" s="123">
        <f>(B107+C107)*(1+($C$3/1200))</f>
        <v>69793.854774889318</v>
      </c>
      <c r="C108" s="25">
        <f t="shared" si="8"/>
        <v>653.65336199600983</v>
      </c>
      <c r="D108" s="128">
        <f>(D107+E107)*(1+($C$3/1200))</f>
        <v>18045.878584768187</v>
      </c>
      <c r="E108" s="25">
        <f t="shared" si="8"/>
        <v>0</v>
      </c>
      <c r="F108" s="128">
        <f>(F107+G107)*(1+($C$3/1200))</f>
        <v>12057.441829247891</v>
      </c>
      <c r="G108" s="25">
        <f t="shared" si="8"/>
        <v>0</v>
      </c>
      <c r="H108" s="128">
        <f>(H107+I107)*(1+($C$3/1200))</f>
        <v>12057.441829247891</v>
      </c>
      <c r="I108" s="25">
        <f t="shared" si="8"/>
        <v>0</v>
      </c>
      <c r="J108" s="4">
        <f t="shared" si="9"/>
        <v>111954.61701815329</v>
      </c>
      <c r="K108" s="4" t="str">
        <f>IF(J108&gt;$K$5,"YES","")</f>
        <v/>
      </c>
      <c r="L108" s="4">
        <f t="shared" si="6"/>
        <v>466.47757090897204</v>
      </c>
      <c r="M108" s="4">
        <f t="shared" si="7"/>
        <v>5597.7308509076647</v>
      </c>
    </row>
    <row r="109" spans="1:13" x14ac:dyDescent="0.2">
      <c r="A109" s="134">
        <f t="shared" si="10"/>
        <v>44743</v>
      </c>
      <c r="B109" s="123">
        <f>(B108+C108)*(1+($C$3/1200))</f>
        <v>70451.030512292185</v>
      </c>
      <c r="C109" s="25">
        <f t="shared" si="8"/>
        <v>653.65336199600983</v>
      </c>
      <c r="D109" s="128">
        <f>(D108+E108)*(1+($C$3/1200))</f>
        <v>18046.780878697427</v>
      </c>
      <c r="E109" s="25">
        <f t="shared" si="8"/>
        <v>0</v>
      </c>
      <c r="F109" s="128">
        <f>(F108+G108)*(1+($C$3/1200))</f>
        <v>12058.044701339355</v>
      </c>
      <c r="G109" s="25">
        <f t="shared" si="8"/>
        <v>0</v>
      </c>
      <c r="H109" s="128">
        <f>(H108+I108)*(1+($C$3/1200))</f>
        <v>12058.044701339355</v>
      </c>
      <c r="I109" s="25">
        <f t="shared" si="8"/>
        <v>0</v>
      </c>
      <c r="J109" s="4">
        <f t="shared" si="9"/>
        <v>112613.90079366832</v>
      </c>
      <c r="K109" s="4" t="str">
        <f>IF(J109&gt;$K$5,"YES","")</f>
        <v/>
      </c>
      <c r="L109" s="4">
        <f t="shared" si="6"/>
        <v>469.22458664028471</v>
      </c>
      <c r="M109" s="4">
        <f t="shared" si="7"/>
        <v>5630.6950396834163</v>
      </c>
    </row>
    <row r="110" spans="1:13" x14ac:dyDescent="0.2">
      <c r="A110" s="134">
        <f t="shared" si="10"/>
        <v>44774</v>
      </c>
      <c r="B110" s="123">
        <f>(B109+C109)*(1+($C$3/1200))</f>
        <v>71108.239108481925</v>
      </c>
      <c r="C110" s="25">
        <f t="shared" si="8"/>
        <v>653.65336199600983</v>
      </c>
      <c r="D110" s="128">
        <f>(D109+E109)*(1+($C$3/1200))</f>
        <v>18047.683217741363</v>
      </c>
      <c r="E110" s="25">
        <f t="shared" si="8"/>
        <v>0</v>
      </c>
      <c r="F110" s="128">
        <f>(F109+G109)*(1+($C$3/1200))</f>
        <v>12058.647603574424</v>
      </c>
      <c r="G110" s="25">
        <f t="shared" si="8"/>
        <v>0</v>
      </c>
      <c r="H110" s="128">
        <f>(H109+I109)*(1+($C$3/1200))</f>
        <v>12058.647603574424</v>
      </c>
      <c r="I110" s="25">
        <f t="shared" si="8"/>
        <v>0</v>
      </c>
      <c r="J110" s="4">
        <f t="shared" si="9"/>
        <v>113273.21753337214</v>
      </c>
      <c r="K110" s="4" t="str">
        <f>IF(J110&gt;$K$5,"YES","")</f>
        <v/>
      </c>
      <c r="L110" s="4">
        <f t="shared" si="6"/>
        <v>471.97173972238397</v>
      </c>
      <c r="M110" s="4">
        <f t="shared" si="7"/>
        <v>5663.6608766686077</v>
      </c>
    </row>
    <row r="111" spans="1:13" x14ac:dyDescent="0.2">
      <c r="A111" s="134">
        <f t="shared" si="10"/>
        <v>44805</v>
      </c>
      <c r="B111" s="123">
        <f>(B110+C110)*(1+($C$3/1200))</f>
        <v>71765.480565101461</v>
      </c>
      <c r="C111" s="25">
        <f t="shared" si="8"/>
        <v>653.65336199600983</v>
      </c>
      <c r="D111" s="128">
        <f>(D110+E110)*(1+($C$3/1200))</f>
        <v>18048.585601902254</v>
      </c>
      <c r="E111" s="25">
        <f t="shared" si="8"/>
        <v>0</v>
      </c>
      <c r="F111" s="128">
        <f>(F110+G110)*(1+($C$3/1200))</f>
        <v>12059.250535954603</v>
      </c>
      <c r="G111" s="25">
        <f t="shared" si="8"/>
        <v>0</v>
      </c>
      <c r="H111" s="128">
        <f>(H110+I110)*(1+($C$3/1200))</f>
        <v>12059.250535954603</v>
      </c>
      <c r="I111" s="25">
        <f t="shared" si="8"/>
        <v>0</v>
      </c>
      <c r="J111" s="4">
        <f t="shared" si="9"/>
        <v>113932.56723891292</v>
      </c>
      <c r="K111" s="4" t="str">
        <f>IF(J111&gt;$K$5,"YES","")</f>
        <v/>
      </c>
      <c r="L111" s="4">
        <f t="shared" si="6"/>
        <v>474.71903016213719</v>
      </c>
      <c r="M111" s="4">
        <f t="shared" si="7"/>
        <v>5696.6283619456462</v>
      </c>
    </row>
    <row r="112" spans="1:13" x14ac:dyDescent="0.2">
      <c r="A112" s="134">
        <f t="shared" si="10"/>
        <v>44835</v>
      </c>
      <c r="B112" s="123">
        <f>(B111+C111)*(1+($C$3/1200))</f>
        <v>72422.754883793838</v>
      </c>
      <c r="C112" s="25">
        <f t="shared" si="8"/>
        <v>653.65336199600983</v>
      </c>
      <c r="D112" s="128">
        <f>(D111+E111)*(1+($C$3/1200))</f>
        <v>18049.488031182351</v>
      </c>
      <c r="E112" s="25">
        <f t="shared" si="8"/>
        <v>0</v>
      </c>
      <c r="F112" s="128">
        <f>(F111+G111)*(1+($C$3/1200))</f>
        <v>12059.853498481401</v>
      </c>
      <c r="G112" s="25">
        <f t="shared" si="8"/>
        <v>0</v>
      </c>
      <c r="H112" s="128">
        <f>(H111+I111)*(1+($C$3/1200))</f>
        <v>12059.853498481401</v>
      </c>
      <c r="I112" s="25">
        <f t="shared" si="8"/>
        <v>0</v>
      </c>
      <c r="J112" s="4">
        <f t="shared" si="9"/>
        <v>114591.94991193899</v>
      </c>
      <c r="K112" s="4" t="str">
        <f>IF(J112&gt;$K$5,"YES","")</f>
        <v/>
      </c>
      <c r="L112" s="4">
        <f t="shared" si="6"/>
        <v>477.46645796641252</v>
      </c>
      <c r="M112" s="4">
        <f t="shared" si="7"/>
        <v>5729.5974955969505</v>
      </c>
    </row>
    <row r="113" spans="1:13" x14ac:dyDescent="0.2">
      <c r="A113" s="134">
        <f t="shared" si="10"/>
        <v>44866</v>
      </c>
      <c r="B113" s="123">
        <f>(B112+C112)*(1+($C$3/1200))</f>
        <v>73080.062066202139</v>
      </c>
      <c r="C113" s="25">
        <f t="shared" si="8"/>
        <v>653.65336199600983</v>
      </c>
      <c r="D113" s="128">
        <f>(D112+E112)*(1+($C$3/1200))</f>
        <v>18050.390505583913</v>
      </c>
      <c r="E113" s="25">
        <f t="shared" si="8"/>
        <v>0</v>
      </c>
      <c r="F113" s="128">
        <f>(F112+G112)*(1+($C$3/1200))</f>
        <v>12060.456491156327</v>
      </c>
      <c r="G113" s="25">
        <f t="shared" si="8"/>
        <v>0</v>
      </c>
      <c r="H113" s="128">
        <f>(H112+I112)*(1+($C$3/1200))</f>
        <v>12060.456491156327</v>
      </c>
      <c r="I113" s="25">
        <f t="shared" si="8"/>
        <v>0</v>
      </c>
      <c r="J113" s="4">
        <f t="shared" si="9"/>
        <v>115251.36555409869</v>
      </c>
      <c r="K113" s="4" t="str">
        <f>IF(J113&gt;$K$5,"YES","")</f>
        <v/>
      </c>
      <c r="L113" s="4">
        <f t="shared" si="6"/>
        <v>480.21402314207791</v>
      </c>
      <c r="M113" s="4">
        <f t="shared" si="7"/>
        <v>5762.5682777049351</v>
      </c>
    </row>
    <row r="114" spans="1:13" x14ac:dyDescent="0.2">
      <c r="A114" s="134">
        <f t="shared" si="10"/>
        <v>44896</v>
      </c>
      <c r="B114" s="123">
        <f>(B113+C113)*(1+($C$3/1200))</f>
        <v>73737.402113969569</v>
      </c>
      <c r="C114" s="25">
        <f t="shared" si="8"/>
        <v>653.65336199600983</v>
      </c>
      <c r="D114" s="128">
        <f>(D113+E113)*(1+($C$3/1200))</f>
        <v>18051.293025109193</v>
      </c>
      <c r="E114" s="25">
        <f t="shared" si="8"/>
        <v>0</v>
      </c>
      <c r="F114" s="128">
        <f>(F113+G113)*(1+($C$3/1200))</f>
        <v>12061.059513980887</v>
      </c>
      <c r="G114" s="25">
        <f t="shared" si="8"/>
        <v>0</v>
      </c>
      <c r="H114" s="128">
        <f>(H113+I113)*(1+($C$3/1200))</f>
        <v>12061.059513980887</v>
      </c>
      <c r="I114" s="25">
        <f t="shared" si="8"/>
        <v>0</v>
      </c>
      <c r="J114" s="4">
        <f t="shared" si="9"/>
        <v>115910.81416704053</v>
      </c>
      <c r="K114" s="4" t="str">
        <f>IF(J114&gt;$K$5,"YES","")</f>
        <v/>
      </c>
      <c r="L114" s="4">
        <f t="shared" si="6"/>
        <v>482.96172569600225</v>
      </c>
      <c r="M114" s="4">
        <f t="shared" si="7"/>
        <v>5795.5407083520267</v>
      </c>
    </row>
    <row r="115" spans="1:13" x14ac:dyDescent="0.2">
      <c r="A115" s="134">
        <f t="shared" si="10"/>
        <v>44927</v>
      </c>
      <c r="B115" s="123">
        <f>(B114+C114)*(1+($C$3/1200))</f>
        <v>74394.775028739386</v>
      </c>
      <c r="C115" s="25">
        <f t="shared" si="8"/>
        <v>673.26296285589012</v>
      </c>
      <c r="D115" s="128">
        <f>(D114+E114)*(1+($C$3/1200))</f>
        <v>18052.195589760449</v>
      </c>
      <c r="E115" s="25">
        <f t="shared" si="8"/>
        <v>0</v>
      </c>
      <c r="F115" s="128">
        <f>(F114+G114)*(1+($C$3/1200))</f>
        <v>12061.662566956587</v>
      </c>
      <c r="G115" s="25">
        <f t="shared" si="8"/>
        <v>0</v>
      </c>
      <c r="H115" s="128">
        <f>(H114+I114)*(1+($C$3/1200))</f>
        <v>12061.662566956587</v>
      </c>
      <c r="I115" s="25">
        <f t="shared" si="8"/>
        <v>0</v>
      </c>
      <c r="J115" s="4">
        <f t="shared" si="9"/>
        <v>116570.295752413</v>
      </c>
      <c r="K115" s="4" t="str">
        <f>IF(J115&gt;$K$5,"YES","")</f>
        <v/>
      </c>
      <c r="L115" s="4">
        <f t="shared" si="6"/>
        <v>485.70956563505416</v>
      </c>
      <c r="M115" s="4">
        <f t="shared" si="7"/>
        <v>5828.5147876206502</v>
      </c>
    </row>
    <row r="116" spans="1:13" x14ac:dyDescent="0.2">
      <c r="A116" s="134">
        <f t="shared" si="10"/>
        <v>44958</v>
      </c>
      <c r="B116" s="123">
        <f>(B115+C115)*(1+($C$3/1200))</f>
        <v>75071.791393494874</v>
      </c>
      <c r="C116" s="25">
        <f t="shared" si="8"/>
        <v>673.26296285589012</v>
      </c>
      <c r="D116" s="128">
        <f>(D115+E115)*(1+($C$3/1200))</f>
        <v>18053.098199539938</v>
      </c>
      <c r="E116" s="25">
        <f t="shared" si="8"/>
        <v>0</v>
      </c>
      <c r="F116" s="128">
        <f>(F115+G115)*(1+($C$3/1200))</f>
        <v>12062.265650084937</v>
      </c>
      <c r="G116" s="25">
        <f t="shared" si="8"/>
        <v>0</v>
      </c>
      <c r="H116" s="128">
        <f>(H115+I115)*(1+($C$3/1200))</f>
        <v>12062.265650084937</v>
      </c>
      <c r="I116" s="25">
        <f t="shared" si="8"/>
        <v>0</v>
      </c>
      <c r="J116" s="4">
        <f t="shared" si="9"/>
        <v>117249.42089320469</v>
      </c>
      <c r="K116" s="4" t="str">
        <f>IF(J116&gt;$K$5,"YES","")</f>
        <v/>
      </c>
      <c r="L116" s="4">
        <f t="shared" si="6"/>
        <v>488.53925372168624</v>
      </c>
      <c r="M116" s="4">
        <f t="shared" si="7"/>
        <v>5862.4710446602348</v>
      </c>
    </row>
    <row r="117" spans="1:13" x14ac:dyDescent="0.2">
      <c r="A117" s="134">
        <f t="shared" si="10"/>
        <v>44986</v>
      </c>
      <c r="B117" s="123">
        <f>(B116+C116)*(1+($C$3/1200))</f>
        <v>75748.841609068593</v>
      </c>
      <c r="C117" s="25">
        <f t="shared" si="8"/>
        <v>673.26296285589012</v>
      </c>
      <c r="D117" s="128">
        <f>(D116+E116)*(1+($C$3/1200))</f>
        <v>18054.000854449918</v>
      </c>
      <c r="E117" s="25">
        <f t="shared" si="8"/>
        <v>2000</v>
      </c>
      <c r="F117" s="128">
        <f>(F116+G116)*(1+($C$3/1200))</f>
        <v>12062.868763367442</v>
      </c>
      <c r="G117" s="25">
        <f t="shared" si="8"/>
        <v>1551.3282159785158</v>
      </c>
      <c r="H117" s="128">
        <f>(H116+I116)*(1+($C$3/1200))</f>
        <v>12062.868763367442</v>
      </c>
      <c r="I117" s="25">
        <f t="shared" si="8"/>
        <v>1551.3282159785158</v>
      </c>
      <c r="J117" s="4">
        <f t="shared" si="9"/>
        <v>117928.57999025339</v>
      </c>
      <c r="K117" s="4" t="str">
        <f>IF(J117&gt;$K$5,"YES","")</f>
        <v/>
      </c>
      <c r="L117" s="4">
        <f t="shared" si="6"/>
        <v>491.36908329272251</v>
      </c>
      <c r="M117" s="4">
        <f t="shared" si="7"/>
        <v>5896.4289995126701</v>
      </c>
    </row>
    <row r="118" spans="1:13" x14ac:dyDescent="0.2">
      <c r="A118" s="134">
        <f t="shared" si="10"/>
        <v>45017</v>
      </c>
      <c r="B118" s="123">
        <f>(B117+C117)*(1+($C$3/1200))</f>
        <v>76425.925677153093</v>
      </c>
      <c r="C118" s="25">
        <f t="shared" si="8"/>
        <v>673.26296285589012</v>
      </c>
      <c r="D118" s="128">
        <f>(D117+E117)*(1+($C$3/1200))</f>
        <v>20055.003554492643</v>
      </c>
      <c r="E118" s="25">
        <f t="shared" si="8"/>
        <v>0</v>
      </c>
      <c r="F118" s="128">
        <f>(F117+G117)*(1+($C$3/1200))</f>
        <v>13614.877689194926</v>
      </c>
      <c r="G118" s="25">
        <f t="shared" si="8"/>
        <v>0</v>
      </c>
      <c r="H118" s="128">
        <f>(H117+I117)*(1+($C$3/1200))</f>
        <v>13614.877689194926</v>
      </c>
      <c r="I118" s="25">
        <f t="shared" si="8"/>
        <v>0</v>
      </c>
      <c r="J118" s="4">
        <f t="shared" si="9"/>
        <v>123710.68461003559</v>
      </c>
      <c r="K118" s="4" t="str">
        <f>IF(J118&gt;$K$5,"YES","")</f>
        <v/>
      </c>
      <c r="L118" s="4">
        <f t="shared" si="6"/>
        <v>515.46118587514832</v>
      </c>
      <c r="M118" s="4">
        <f t="shared" si="7"/>
        <v>6185.5342305017803</v>
      </c>
    </row>
    <row r="119" spans="1:13" x14ac:dyDescent="0.2">
      <c r="A119" s="134">
        <f t="shared" si="10"/>
        <v>45047</v>
      </c>
      <c r="B119" s="123">
        <f>(B118+C118)*(1+($C$3/1200))</f>
        <v>77103.043599440993</v>
      </c>
      <c r="C119" s="25">
        <f t="shared" si="8"/>
        <v>673.26296285589012</v>
      </c>
      <c r="D119" s="128">
        <f>(D118+E118)*(1+($C$3/1200))</f>
        <v>20056.006304670369</v>
      </c>
      <c r="E119" s="25">
        <f t="shared" si="8"/>
        <v>0</v>
      </c>
      <c r="F119" s="128">
        <f>(F118+G118)*(1+($C$3/1200))</f>
        <v>13615.558433079386</v>
      </c>
      <c r="G119" s="25">
        <f t="shared" si="8"/>
        <v>0</v>
      </c>
      <c r="H119" s="128">
        <f>(H118+I118)*(1+($C$3/1200))</f>
        <v>13615.558433079386</v>
      </c>
      <c r="I119" s="25">
        <f t="shared" si="8"/>
        <v>0</v>
      </c>
      <c r="J119" s="4">
        <f t="shared" si="9"/>
        <v>124390.16677027015</v>
      </c>
      <c r="K119" s="4" t="str">
        <f>IF(J119&gt;$K$5,"YES","")</f>
        <v/>
      </c>
      <c r="L119" s="4">
        <f t="shared" si="6"/>
        <v>518.29236154279226</v>
      </c>
      <c r="M119" s="4">
        <f t="shared" si="7"/>
        <v>6219.5083385135076</v>
      </c>
    </row>
    <row r="120" spans="1:13" x14ac:dyDescent="0.2">
      <c r="A120" s="134">
        <f t="shared" si="10"/>
        <v>45078</v>
      </c>
      <c r="B120" s="123">
        <f>(B119+C119)*(1+($C$3/1200))</f>
        <v>77780.195377625016</v>
      </c>
      <c r="C120" s="25">
        <f t="shared" si="8"/>
        <v>673.26296285589012</v>
      </c>
      <c r="D120" s="128">
        <f>(D119+E119)*(1+($C$3/1200))</f>
        <v>20057.009104985606</v>
      </c>
      <c r="E120" s="25">
        <f t="shared" si="8"/>
        <v>0</v>
      </c>
      <c r="F120" s="128">
        <f>(F119+G119)*(1+($C$3/1200))</f>
        <v>13616.239211001042</v>
      </c>
      <c r="G120" s="25">
        <f t="shared" si="8"/>
        <v>0</v>
      </c>
      <c r="H120" s="128">
        <f>(H119+I119)*(1+($C$3/1200))</f>
        <v>13616.239211001042</v>
      </c>
      <c r="I120" s="25">
        <f t="shared" si="8"/>
        <v>0</v>
      </c>
      <c r="J120" s="4">
        <f t="shared" si="9"/>
        <v>125069.68290461271</v>
      </c>
      <c r="K120" s="4" t="str">
        <f>IF(J120&gt;$K$5,"YES","")</f>
        <v/>
      </c>
      <c r="L120" s="4">
        <f t="shared" si="6"/>
        <v>521.12367876921962</v>
      </c>
      <c r="M120" s="4">
        <f t="shared" si="7"/>
        <v>6253.4841452306355</v>
      </c>
    </row>
    <row r="121" spans="1:13" x14ac:dyDescent="0.2">
      <c r="A121" s="134">
        <f t="shared" si="10"/>
        <v>45108</v>
      </c>
      <c r="B121" s="123">
        <f>(B120+C120)*(1+($C$3/1200))</f>
        <v>78457.381013397942</v>
      </c>
      <c r="C121" s="25">
        <f t="shared" si="8"/>
        <v>673.26296285589012</v>
      </c>
      <c r="D121" s="128">
        <f>(D120+E120)*(1+($C$3/1200))</f>
        <v>20058.011955440856</v>
      </c>
      <c r="E121" s="25">
        <f t="shared" si="8"/>
        <v>0</v>
      </c>
      <c r="F121" s="128">
        <f>(F120+G120)*(1+($C$3/1200))</f>
        <v>13616.920022961594</v>
      </c>
      <c r="G121" s="25">
        <f t="shared" si="8"/>
        <v>0</v>
      </c>
      <c r="H121" s="128">
        <f>(H120+I120)*(1+($C$3/1200))</f>
        <v>13616.920022961594</v>
      </c>
      <c r="I121" s="25">
        <f t="shared" si="8"/>
        <v>0</v>
      </c>
      <c r="J121" s="4">
        <f t="shared" si="9"/>
        <v>125749.23301476199</v>
      </c>
      <c r="K121" s="4" t="str">
        <f>IF(J121&gt;$K$5,"YES","")</f>
        <v/>
      </c>
      <c r="L121" s="4">
        <f t="shared" si="6"/>
        <v>523.95513756150831</v>
      </c>
      <c r="M121" s="4">
        <f t="shared" si="7"/>
        <v>6287.4616507380997</v>
      </c>
    </row>
    <row r="122" spans="1:13" x14ac:dyDescent="0.2">
      <c r="A122" s="134">
        <f t="shared" si="10"/>
        <v>45139</v>
      </c>
      <c r="B122" s="123">
        <f>(B121+C121)*(1+($C$3/1200))</f>
        <v>79134.600508452655</v>
      </c>
      <c r="C122" s="25">
        <f t="shared" si="8"/>
        <v>673.26296285589012</v>
      </c>
      <c r="D122" s="128">
        <f>(D121+E121)*(1+($C$3/1200))</f>
        <v>20059.01485603863</v>
      </c>
      <c r="E122" s="25">
        <f t="shared" si="8"/>
        <v>0</v>
      </c>
      <c r="F122" s="128">
        <f>(F121+G121)*(1+($C$3/1200))</f>
        <v>13617.600868962743</v>
      </c>
      <c r="G122" s="25">
        <f t="shared" si="8"/>
        <v>0</v>
      </c>
      <c r="H122" s="128">
        <f>(H121+I121)*(1+($C$3/1200))</f>
        <v>13617.600868962743</v>
      </c>
      <c r="I122" s="25">
        <f t="shared" si="8"/>
        <v>0</v>
      </c>
      <c r="J122" s="4">
        <f t="shared" si="9"/>
        <v>126428.81710241678</v>
      </c>
      <c r="K122" s="4" t="str">
        <f>IF(J122&gt;$K$5,"YES","")</f>
        <v/>
      </c>
      <c r="L122" s="4">
        <f t="shared" si="6"/>
        <v>526.78673792673669</v>
      </c>
      <c r="M122" s="4">
        <f t="shared" si="7"/>
        <v>6321.4408551208398</v>
      </c>
    </row>
    <row r="123" spans="1:13" x14ac:dyDescent="0.2">
      <c r="A123" s="134">
        <f t="shared" si="10"/>
        <v>45170</v>
      </c>
      <c r="B123" s="123">
        <f>(B122+C122)*(1+($C$3/1200))</f>
        <v>79811.853864482124</v>
      </c>
      <c r="C123" s="25">
        <f t="shared" si="8"/>
        <v>673.26296285589012</v>
      </c>
      <c r="D123" s="128">
        <f>(D122+E122)*(1+($C$3/1200))</f>
        <v>20060.017806781434</v>
      </c>
      <c r="E123" s="25">
        <f t="shared" si="8"/>
        <v>0</v>
      </c>
      <c r="F123" s="128">
        <f>(F122+G122)*(1+($C$3/1200))</f>
        <v>13618.281749006193</v>
      </c>
      <c r="G123" s="25">
        <f t="shared" si="8"/>
        <v>0</v>
      </c>
      <c r="H123" s="128">
        <f>(H122+I122)*(1+($C$3/1200))</f>
        <v>13618.281749006193</v>
      </c>
      <c r="I123" s="25">
        <f t="shared" si="8"/>
        <v>0</v>
      </c>
      <c r="J123" s="4">
        <f t="shared" si="9"/>
        <v>127108.43516927594</v>
      </c>
      <c r="K123" s="4" t="str">
        <f>IF(J123&gt;$K$5,"YES","")</f>
        <v/>
      </c>
      <c r="L123" s="4">
        <f t="shared" si="6"/>
        <v>529.61847987198314</v>
      </c>
      <c r="M123" s="4">
        <f t="shared" si="7"/>
        <v>6355.4217584637972</v>
      </c>
    </row>
    <row r="124" spans="1:13" x14ac:dyDescent="0.2">
      <c r="A124" s="134">
        <f t="shared" si="10"/>
        <v>45200</v>
      </c>
      <c r="B124" s="123">
        <f>(B123+C123)*(1+($C$3/1200))</f>
        <v>80489.141083179391</v>
      </c>
      <c r="C124" s="25">
        <f t="shared" si="8"/>
        <v>673.26296285589012</v>
      </c>
      <c r="D124" s="128">
        <f>(D123+E123)*(1+($C$3/1200))</f>
        <v>20061.020807671775</v>
      </c>
      <c r="E124" s="25">
        <f t="shared" si="8"/>
        <v>0</v>
      </c>
      <c r="F124" s="128">
        <f>(F123+G123)*(1+($C$3/1200))</f>
        <v>13618.962663093645</v>
      </c>
      <c r="G124" s="25">
        <f t="shared" si="8"/>
        <v>0</v>
      </c>
      <c r="H124" s="128">
        <f>(H123+I123)*(1+($C$3/1200))</f>
        <v>13618.962663093645</v>
      </c>
      <c r="I124" s="25">
        <f t="shared" si="8"/>
        <v>0</v>
      </c>
      <c r="J124" s="4">
        <f t="shared" si="9"/>
        <v>127788.08721703844</v>
      </c>
      <c r="K124" s="4" t="str">
        <f>IF(J124&gt;$K$5,"YES","")</f>
        <v/>
      </c>
      <c r="L124" s="4">
        <f t="shared" si="6"/>
        <v>532.45036340432682</v>
      </c>
      <c r="M124" s="4">
        <f t="shared" si="7"/>
        <v>6389.4043608519223</v>
      </c>
    </row>
    <row r="125" spans="1:13" x14ac:dyDescent="0.2">
      <c r="A125" s="134">
        <f t="shared" si="10"/>
        <v>45231</v>
      </c>
      <c r="B125" s="123">
        <f>(B124+C124)*(1+($C$3/1200))</f>
        <v>81166.462166237601</v>
      </c>
      <c r="C125" s="25">
        <f t="shared" si="8"/>
        <v>673.26296285589012</v>
      </c>
      <c r="D125" s="128">
        <f>(D124+E124)*(1+($C$3/1200))</f>
        <v>20062.02385871216</v>
      </c>
      <c r="E125" s="25">
        <f t="shared" si="8"/>
        <v>0</v>
      </c>
      <c r="F125" s="128">
        <f>(F124+G124)*(1+($C$3/1200))</f>
        <v>13619.643611226802</v>
      </c>
      <c r="G125" s="25">
        <f t="shared" si="8"/>
        <v>0</v>
      </c>
      <c r="H125" s="128">
        <f>(H124+I124)*(1+($C$3/1200))</f>
        <v>13619.643611226802</v>
      </c>
      <c r="I125" s="25">
        <f t="shared" si="8"/>
        <v>0</v>
      </c>
      <c r="J125" s="4">
        <f t="shared" si="9"/>
        <v>128467.77324740335</v>
      </c>
      <c r="K125" s="4" t="str">
        <f>IF(J125&gt;$K$5,"YES","")</f>
        <v/>
      </c>
      <c r="L125" s="4">
        <f t="shared" si="6"/>
        <v>535.28238853084736</v>
      </c>
      <c r="M125" s="4">
        <f t="shared" si="7"/>
        <v>6423.3886623701683</v>
      </c>
    </row>
    <row r="126" spans="1:13" x14ac:dyDescent="0.2">
      <c r="A126" s="134">
        <f t="shared" si="10"/>
        <v>45261</v>
      </c>
      <c r="B126" s="123">
        <f>(B125+C125)*(1+($C$3/1200))</f>
        <v>81843.817115349957</v>
      </c>
      <c r="C126" s="25">
        <f t="shared" si="8"/>
        <v>673.26296285589012</v>
      </c>
      <c r="D126" s="128">
        <f>(D125+E125)*(1+($C$3/1200))</f>
        <v>20063.026959905099</v>
      </c>
      <c r="E126" s="25">
        <f t="shared" si="8"/>
        <v>0</v>
      </c>
      <c r="F126" s="128">
        <f>(F125+G125)*(1+($C$3/1200))</f>
        <v>13620.324593407366</v>
      </c>
      <c r="G126" s="25">
        <f t="shared" si="8"/>
        <v>0</v>
      </c>
      <c r="H126" s="128">
        <f>(H125+I125)*(1+($C$3/1200))</f>
        <v>13620.324593407366</v>
      </c>
      <c r="I126" s="25">
        <f t="shared" si="8"/>
        <v>0</v>
      </c>
      <c r="J126" s="4">
        <f t="shared" si="9"/>
        <v>129147.49326206978</v>
      </c>
      <c r="K126" s="4" t="str">
        <f>IF(J126&gt;$K$5,"YES","")</f>
        <v/>
      </c>
      <c r="L126" s="4">
        <f t="shared" si="6"/>
        <v>538.11455525862414</v>
      </c>
      <c r="M126" s="4">
        <f t="shared" si="7"/>
        <v>6457.3746631034901</v>
      </c>
    </row>
    <row r="127" spans="1:13" x14ac:dyDescent="0.2">
      <c r="A127" s="134">
        <f t="shared" si="10"/>
        <v>45292</v>
      </c>
      <c r="B127" s="123">
        <f>(B126+C126)*(1+($C$3/1200))</f>
        <v>82521.205932209763</v>
      </c>
      <c r="C127" s="25">
        <f t="shared" si="8"/>
        <v>693.46085174156678</v>
      </c>
      <c r="D127" s="128">
        <f>(D126+E126)*(1+($C$3/1200))</f>
        <v>20064.030111253098</v>
      </c>
      <c r="E127" s="25">
        <f t="shared" si="8"/>
        <v>0</v>
      </c>
      <c r="F127" s="128">
        <f>(F126+G126)*(1+($C$3/1200))</f>
        <v>13621.005609637037</v>
      </c>
      <c r="G127" s="25">
        <f t="shared" si="8"/>
        <v>0</v>
      </c>
      <c r="H127" s="128">
        <f>(H126+I126)*(1+($C$3/1200))</f>
        <v>13621.005609637037</v>
      </c>
      <c r="I127" s="25">
        <f t="shared" si="8"/>
        <v>0</v>
      </c>
      <c r="J127" s="4">
        <f t="shared" si="9"/>
        <v>129827.24726273694</v>
      </c>
      <c r="K127" s="4" t="str">
        <f>IF(J127&gt;$K$5,"YES","")</f>
        <v/>
      </c>
      <c r="L127" s="4">
        <f t="shared" si="6"/>
        <v>540.94686359473724</v>
      </c>
      <c r="M127" s="4">
        <f t="shared" si="7"/>
        <v>6491.3623631368464</v>
      </c>
    </row>
    <row r="128" spans="1:13" x14ac:dyDescent="0.2">
      <c r="A128" s="134">
        <f t="shared" si="10"/>
        <v>45323</v>
      </c>
      <c r="B128" s="123">
        <f>(B127+C127)*(1+($C$3/1200))</f>
        <v>83218.827517290527</v>
      </c>
      <c r="C128" s="25">
        <f t="shared" si="8"/>
        <v>693.46085174156678</v>
      </c>
      <c r="D128" s="128">
        <f>(D127+E127)*(1+($C$3/1200))</f>
        <v>20065.033312758664</v>
      </c>
      <c r="E128" s="25">
        <f t="shared" si="8"/>
        <v>0</v>
      </c>
      <c r="F128" s="128">
        <f>(F127+G127)*(1+($C$3/1200))</f>
        <v>13621.686659917521</v>
      </c>
      <c r="G128" s="25">
        <f t="shared" si="8"/>
        <v>0</v>
      </c>
      <c r="H128" s="128">
        <f>(H127+I127)*(1+($C$3/1200))</f>
        <v>13621.686659917521</v>
      </c>
      <c r="I128" s="25">
        <f t="shared" si="8"/>
        <v>0</v>
      </c>
      <c r="J128" s="4">
        <f t="shared" si="9"/>
        <v>130527.23414988424</v>
      </c>
      <c r="K128" s="4" t="str">
        <f>IF(J128&gt;$K$5,"YES","")</f>
        <v/>
      </c>
      <c r="L128" s="4">
        <f t="shared" si="6"/>
        <v>543.86347562451772</v>
      </c>
      <c r="M128" s="4">
        <f t="shared" si="7"/>
        <v>6526.3617074942122</v>
      </c>
    </row>
    <row r="129" spans="1:13" x14ac:dyDescent="0.2">
      <c r="A129" s="134">
        <f t="shared" si="10"/>
        <v>45352</v>
      </c>
      <c r="B129" s="123">
        <f>(B128+C128)*(1+($C$3/1200))</f>
        <v>83916.483983450555</v>
      </c>
      <c r="C129" s="25">
        <f t="shared" si="8"/>
        <v>693.46085174156678</v>
      </c>
      <c r="D129" s="128">
        <f>(D128+E128)*(1+($C$3/1200))</f>
        <v>20066.036564424303</v>
      </c>
      <c r="E129" s="25">
        <f t="shared" si="8"/>
        <v>2000</v>
      </c>
      <c r="F129" s="128">
        <f>(F128+G128)*(1+($C$3/1200))</f>
        <v>13622.367744250518</v>
      </c>
      <c r="G129" s="25">
        <f t="shared" si="8"/>
        <v>1628.8946267774415</v>
      </c>
      <c r="H129" s="128">
        <f>(H128+I128)*(1+($C$3/1200))</f>
        <v>13622.367744250518</v>
      </c>
      <c r="I129" s="25">
        <f t="shared" si="8"/>
        <v>1628.8946267774415</v>
      </c>
      <c r="J129" s="4">
        <f t="shared" si="9"/>
        <v>131227.25603637588</v>
      </c>
      <c r="K129" s="4" t="str">
        <f>IF(J129&gt;$K$5,"YES","")</f>
        <v/>
      </c>
      <c r="L129" s="4">
        <f t="shared" si="6"/>
        <v>546.78023348489955</v>
      </c>
      <c r="M129" s="4">
        <f t="shared" si="7"/>
        <v>6561.3628018187947</v>
      </c>
    </row>
    <row r="130" spans="1:13" x14ac:dyDescent="0.2">
      <c r="A130" s="134">
        <f t="shared" si="10"/>
        <v>45383</v>
      </c>
      <c r="B130" s="123">
        <f>(B129+C129)*(1+($C$3/1200))</f>
        <v>84614.175332433879</v>
      </c>
      <c r="C130" s="25">
        <f t="shared" si="8"/>
        <v>693.46085174156678</v>
      </c>
      <c r="D130" s="128">
        <f>(D129+E129)*(1+($C$3/1200))</f>
        <v>22067.139866252528</v>
      </c>
      <c r="E130" s="25">
        <f t="shared" si="8"/>
        <v>0</v>
      </c>
      <c r="F130" s="128">
        <f>(F129+G129)*(1+($C$3/1200))</f>
        <v>15252.024934146511</v>
      </c>
      <c r="G130" s="25">
        <f t="shared" si="8"/>
        <v>0</v>
      </c>
      <c r="H130" s="128">
        <f>(H129+I129)*(1+($C$3/1200))</f>
        <v>15252.024934146511</v>
      </c>
      <c r="I130" s="25">
        <f t="shared" si="8"/>
        <v>0</v>
      </c>
      <c r="J130" s="4">
        <f t="shared" si="9"/>
        <v>137185.36506697943</v>
      </c>
      <c r="K130" s="4" t="str">
        <f>IF(J130&gt;$K$5,"YES","")</f>
        <v/>
      </c>
      <c r="L130" s="4">
        <f t="shared" si="6"/>
        <v>571.60568777908099</v>
      </c>
      <c r="M130" s="4">
        <f t="shared" si="7"/>
        <v>6859.2682533489715</v>
      </c>
    </row>
    <row r="131" spans="1:13" x14ac:dyDescent="0.2">
      <c r="A131" s="134">
        <f t="shared" si="10"/>
        <v>45413</v>
      </c>
      <c r="B131" s="123">
        <f>(B130+C130)*(1+($C$3/1200))</f>
        <v>85311.901565984663</v>
      </c>
      <c r="C131" s="25">
        <f t="shared" si="8"/>
        <v>693.46085174156678</v>
      </c>
      <c r="D131" s="128">
        <f>(D130+E130)*(1+($C$3/1200))</f>
        <v>22068.243223245841</v>
      </c>
      <c r="E131" s="25">
        <f t="shared" si="8"/>
        <v>0</v>
      </c>
      <c r="F131" s="128">
        <f>(F130+G130)*(1+($C$3/1200))</f>
        <v>15252.78753539322</v>
      </c>
      <c r="G131" s="25">
        <f t="shared" si="8"/>
        <v>0</v>
      </c>
      <c r="H131" s="128">
        <f>(H130+I130)*(1+($C$3/1200))</f>
        <v>15252.78753539322</v>
      </c>
      <c r="I131" s="25">
        <f t="shared" si="8"/>
        <v>0</v>
      </c>
      <c r="J131" s="4">
        <f t="shared" si="9"/>
        <v>137885.71986001695</v>
      </c>
      <c r="K131" s="4" t="str">
        <f>IF(J131&gt;$K$5,"YES","")</f>
        <v/>
      </c>
      <c r="L131" s="4">
        <f t="shared" si="6"/>
        <v>574.52383275007071</v>
      </c>
      <c r="M131" s="4">
        <f t="shared" si="7"/>
        <v>6894.285993000849</v>
      </c>
    </row>
    <row r="132" spans="1:13" x14ac:dyDescent="0.2">
      <c r="A132" s="134">
        <f t="shared" si="10"/>
        <v>45444</v>
      </c>
      <c r="B132" s="123">
        <f>(B131+C131)*(1+($C$3/1200))</f>
        <v>86009.662685847114</v>
      </c>
      <c r="C132" s="25">
        <f t="shared" si="8"/>
        <v>693.46085174156678</v>
      </c>
      <c r="D132" s="128">
        <f>(D131+E131)*(1+($C$3/1200))</f>
        <v>22069.346635407004</v>
      </c>
      <c r="E132" s="25">
        <f t="shared" si="8"/>
        <v>0</v>
      </c>
      <c r="F132" s="128">
        <f>(F131+G131)*(1+($C$3/1200))</f>
        <v>15253.550174769991</v>
      </c>
      <c r="G132" s="25">
        <f t="shared" si="8"/>
        <v>0</v>
      </c>
      <c r="H132" s="128">
        <f>(H131+I131)*(1+($C$3/1200))</f>
        <v>15253.550174769991</v>
      </c>
      <c r="I132" s="25">
        <f t="shared" si="8"/>
        <v>0</v>
      </c>
      <c r="J132" s="4">
        <f t="shared" si="9"/>
        <v>138586.1096707941</v>
      </c>
      <c r="K132" s="4" t="str">
        <f>IF(J132&gt;$K$5,"YES","")</f>
        <v/>
      </c>
      <c r="L132" s="4">
        <f t="shared" si="6"/>
        <v>577.44212362830876</v>
      </c>
      <c r="M132" s="4">
        <f t="shared" si="7"/>
        <v>6929.3054835397052</v>
      </c>
    </row>
    <row r="133" spans="1:13" x14ac:dyDescent="0.2">
      <c r="A133" s="134">
        <f t="shared" si="10"/>
        <v>45474</v>
      </c>
      <c r="B133" s="123">
        <f>(B132+C132)*(1+($C$3/1200))</f>
        <v>86707.458693765569</v>
      </c>
      <c r="C133" s="25">
        <f t="shared" si="8"/>
        <v>693.46085174156678</v>
      </c>
      <c r="D133" s="128">
        <f>(D132+E132)*(1+($C$3/1200))</f>
        <v>22070.450102738778</v>
      </c>
      <c r="E133" s="25">
        <f t="shared" si="8"/>
        <v>0</v>
      </c>
      <c r="F133" s="128">
        <f>(F132+G132)*(1+($C$3/1200))</f>
        <v>15254.31285227873</v>
      </c>
      <c r="G133" s="25">
        <f t="shared" si="8"/>
        <v>0</v>
      </c>
      <c r="H133" s="128">
        <f>(H132+I132)*(1+($C$3/1200))</f>
        <v>15254.31285227873</v>
      </c>
      <c r="I133" s="25">
        <f t="shared" si="8"/>
        <v>0</v>
      </c>
      <c r="J133" s="4">
        <f t="shared" si="9"/>
        <v>139286.5345010618</v>
      </c>
      <c r="K133" s="4" t="str">
        <f>IF(J133&gt;$K$5,"YES","")</f>
        <v/>
      </c>
      <c r="L133" s="4">
        <f t="shared" si="6"/>
        <v>580.3605604210909</v>
      </c>
      <c r="M133" s="4">
        <f t="shared" si="7"/>
        <v>6964.3267250530907</v>
      </c>
    </row>
    <row r="134" spans="1:13" x14ac:dyDescent="0.2">
      <c r="A134" s="134">
        <f t="shared" si="10"/>
        <v>45505</v>
      </c>
      <c r="B134" s="123">
        <f>(B133+C133)*(1+($C$3/1200))</f>
        <v>87405.289591484412</v>
      </c>
      <c r="C134" s="25">
        <f t="shared" si="8"/>
        <v>693.46085174156678</v>
      </c>
      <c r="D134" s="128">
        <f>(D133+E133)*(1+($C$3/1200))</f>
        <v>22071.553625243916</v>
      </c>
      <c r="E134" s="25">
        <f t="shared" si="8"/>
        <v>0</v>
      </c>
      <c r="F134" s="128">
        <f>(F133+G133)*(1+($C$3/1200))</f>
        <v>15255.075567921345</v>
      </c>
      <c r="G134" s="25">
        <f t="shared" si="8"/>
        <v>0</v>
      </c>
      <c r="H134" s="128">
        <f>(H133+I133)*(1+($C$3/1200))</f>
        <v>15255.075567921345</v>
      </c>
      <c r="I134" s="25">
        <f t="shared" si="8"/>
        <v>0</v>
      </c>
      <c r="J134" s="4">
        <f t="shared" si="9"/>
        <v>139986.99435257103</v>
      </c>
      <c r="K134" s="4" t="str">
        <f>IF(J134&gt;$K$5,"YES","")</f>
        <v/>
      </c>
      <c r="L134" s="4">
        <f t="shared" si="6"/>
        <v>583.27914313571262</v>
      </c>
      <c r="M134" s="4">
        <f t="shared" si="7"/>
        <v>6999.3497176285509</v>
      </c>
    </row>
    <row r="135" spans="1:13" x14ac:dyDescent="0.2">
      <c r="A135" s="134">
        <f t="shared" si="10"/>
        <v>45536</v>
      </c>
      <c r="B135" s="123">
        <f>(B134+C134)*(1+($C$3/1200))</f>
        <v>88103.15538074814</v>
      </c>
      <c r="C135" s="25">
        <f t="shared" si="8"/>
        <v>693.46085174156678</v>
      </c>
      <c r="D135" s="128">
        <f>(D134+E134)*(1+($C$3/1200))</f>
        <v>22072.65720292518</v>
      </c>
      <c r="E135" s="25">
        <f t="shared" si="8"/>
        <v>0</v>
      </c>
      <c r="F135" s="128">
        <f>(F134+G134)*(1+($C$3/1200))</f>
        <v>15255.838321699743</v>
      </c>
      <c r="G135" s="25">
        <f t="shared" si="8"/>
        <v>0</v>
      </c>
      <c r="H135" s="128">
        <f>(H134+I134)*(1+($C$3/1200))</f>
        <v>15255.838321699743</v>
      </c>
      <c r="I135" s="25">
        <f t="shared" si="8"/>
        <v>0</v>
      </c>
      <c r="J135" s="4">
        <f t="shared" si="9"/>
        <v>140687.4892270728</v>
      </c>
      <c r="K135" s="4" t="str">
        <f>IF(J135&gt;$K$5,"YES","")</f>
        <v/>
      </c>
      <c r="L135" s="4">
        <f t="shared" si="6"/>
        <v>586.19787177947001</v>
      </c>
      <c r="M135" s="4">
        <f t="shared" si="7"/>
        <v>7034.3744613536401</v>
      </c>
    </row>
    <row r="136" spans="1:13" x14ac:dyDescent="0.2">
      <c r="A136" s="134">
        <f t="shared" si="10"/>
        <v>45566</v>
      </c>
      <c r="B136" s="123">
        <f>(B135+C135)*(1+($C$3/1200))</f>
        <v>88801.056063301337</v>
      </c>
      <c r="C136" s="25">
        <f t="shared" si="8"/>
        <v>693.46085174156678</v>
      </c>
      <c r="D136" s="128">
        <f>(D135+E135)*(1+($C$3/1200))</f>
        <v>22073.760835785328</v>
      </c>
      <c r="E136" s="25">
        <f t="shared" si="8"/>
        <v>0</v>
      </c>
      <c r="F136" s="128">
        <f>(F135+G135)*(1+($C$3/1200))</f>
        <v>15256.601113615829</v>
      </c>
      <c r="G136" s="25">
        <f t="shared" si="8"/>
        <v>0</v>
      </c>
      <c r="H136" s="128">
        <f>(H135+I135)*(1+($C$3/1200))</f>
        <v>15256.601113615829</v>
      </c>
      <c r="I136" s="25">
        <f t="shared" si="8"/>
        <v>0</v>
      </c>
      <c r="J136" s="4">
        <f t="shared" si="9"/>
        <v>141388.01912631834</v>
      </c>
      <c r="K136" s="4" t="str">
        <f>IF(J136&gt;$K$5,"YES","")</f>
        <v/>
      </c>
      <c r="L136" s="4">
        <f t="shared" si="6"/>
        <v>589.11674635965971</v>
      </c>
      <c r="M136" s="4">
        <f t="shared" si="7"/>
        <v>7069.4009563159161</v>
      </c>
    </row>
    <row r="137" spans="1:13" x14ac:dyDescent="0.2">
      <c r="A137" s="134">
        <f t="shared" si="10"/>
        <v>45597</v>
      </c>
      <c r="B137" s="123">
        <f>(B136+C136)*(1+($C$3/1200))</f>
        <v>89498.991640888664</v>
      </c>
      <c r="C137" s="25">
        <f t="shared" si="8"/>
        <v>693.46085174156678</v>
      </c>
      <c r="D137" s="128">
        <f>(D136+E136)*(1+($C$3/1200))</f>
        <v>22074.86452382712</v>
      </c>
      <c r="E137" s="25">
        <f t="shared" si="8"/>
        <v>0</v>
      </c>
      <c r="F137" s="128">
        <f>(F136+G136)*(1+($C$3/1200))</f>
        <v>15257.363943671511</v>
      </c>
      <c r="G137" s="25">
        <f t="shared" si="8"/>
        <v>0</v>
      </c>
      <c r="H137" s="128">
        <f>(H136+I136)*(1+($C$3/1200))</f>
        <v>15257.363943671511</v>
      </c>
      <c r="I137" s="25">
        <f t="shared" si="8"/>
        <v>0</v>
      </c>
      <c r="J137" s="4">
        <f t="shared" si="9"/>
        <v>142088.58405205881</v>
      </c>
      <c r="K137" s="4" t="str">
        <f>IF(J137&gt;$K$5,"YES","")</f>
        <v/>
      </c>
      <c r="L137" s="4">
        <f t="shared" si="6"/>
        <v>592.03576688357839</v>
      </c>
      <c r="M137" s="4">
        <f t="shared" si="7"/>
        <v>7104.4292026029407</v>
      </c>
    </row>
    <row r="138" spans="1:13" x14ac:dyDescent="0.2">
      <c r="A138" s="134">
        <f t="shared" si="10"/>
        <v>45627</v>
      </c>
      <c r="B138" s="123">
        <f>(B137+C137)*(1+($C$3/1200))</f>
        <v>90196.962115254864</v>
      </c>
      <c r="C138" s="25">
        <f t="shared" si="8"/>
        <v>693.46085174156678</v>
      </c>
      <c r="D138" s="128">
        <f>(D137+E137)*(1+($C$3/1200))</f>
        <v>22075.968267053315</v>
      </c>
      <c r="E138" s="25">
        <f t="shared" si="8"/>
        <v>0</v>
      </c>
      <c r="F138" s="128">
        <f>(F137+G137)*(1+($C$3/1200))</f>
        <v>15258.126811868697</v>
      </c>
      <c r="G138" s="25">
        <f t="shared" si="8"/>
        <v>0</v>
      </c>
      <c r="H138" s="128">
        <f>(H137+I137)*(1+($C$3/1200))</f>
        <v>15258.126811868697</v>
      </c>
      <c r="I138" s="25">
        <f t="shared" ref="I138:I201" si="11">IF(I$5="Annual",IF(MONTH($A138)=I$6,I$4,0),I$4)*(1+I$7)^(YEAR($A138)-YEAR($A$7))</f>
        <v>0</v>
      </c>
      <c r="J138" s="4">
        <f t="shared" si="9"/>
        <v>142789.18400604557</v>
      </c>
      <c r="K138" s="4" t="str">
        <f>IF(J138&gt;$K$5,"YES","")</f>
        <v/>
      </c>
      <c r="L138" s="4">
        <f t="shared" ref="L138:L201" si="12">J138*0.05/12</f>
        <v>594.95493335852325</v>
      </c>
      <c r="M138" s="4">
        <f t="shared" ref="M138:M201" si="13">L138*12</f>
        <v>7139.459200302279</v>
      </c>
    </row>
    <row r="139" spans="1:13" x14ac:dyDescent="0.2">
      <c r="A139" s="134">
        <f t="shared" si="10"/>
        <v>45658</v>
      </c>
      <c r="B139" s="123">
        <f>(B138+C138)*(1+($C$3/1200))</f>
        <v>90894.967488144786</v>
      </c>
      <c r="C139" s="25">
        <f t="shared" ref="C139:I202" si="14">IF(C$5="Annual",IF(MONTH($A139)=C$6,C$4,0),C$4)*(1+C$7)^(YEAR($A139)-YEAR($A$7))</f>
        <v>714.26467729381386</v>
      </c>
      <c r="D139" s="128">
        <f>(D138+E138)*(1+($C$3/1200))</f>
        <v>22077.072065466669</v>
      </c>
      <c r="E139" s="25">
        <f t="shared" si="14"/>
        <v>0</v>
      </c>
      <c r="F139" s="128">
        <f>(F138+G138)*(1+($C$3/1200))</f>
        <v>15258.889718209291</v>
      </c>
      <c r="G139" s="25">
        <f t="shared" si="14"/>
        <v>0</v>
      </c>
      <c r="H139" s="128">
        <f>(H138+I138)*(1+($C$3/1200))</f>
        <v>15258.889718209291</v>
      </c>
      <c r="I139" s="25">
        <f t="shared" si="14"/>
        <v>0</v>
      </c>
      <c r="J139" s="4">
        <f t="shared" ref="J139:J202" si="15">B139+D139+F139+H139</f>
        <v>143489.81899003003</v>
      </c>
      <c r="K139" s="4" t="str">
        <f>IF(J139&gt;$K$5,"YES","")</f>
        <v/>
      </c>
      <c r="L139" s="4">
        <f t="shared" si="12"/>
        <v>597.87424579179185</v>
      </c>
      <c r="M139" s="4">
        <f t="shared" si="13"/>
        <v>7174.4909495015017</v>
      </c>
    </row>
    <row r="140" spans="1:13" x14ac:dyDescent="0.2">
      <c r="A140" s="134">
        <f t="shared" ref="A140:A203" si="16">A139+DAY(DATE(YEAR(A139),MONTH(A139)+1,))</f>
        <v>45689</v>
      </c>
      <c r="B140" s="123">
        <f>(B139+C139)*(1+($C$3/1200))</f>
        <v>91613.812627046878</v>
      </c>
      <c r="C140" s="25">
        <f t="shared" si="14"/>
        <v>714.26467729381386</v>
      </c>
      <c r="D140" s="128">
        <f>(D139+E139)*(1+($C$3/1200))</f>
        <v>22078.175919069945</v>
      </c>
      <c r="E140" s="25">
        <f t="shared" si="14"/>
        <v>0</v>
      </c>
      <c r="F140" s="128">
        <f>(F139+G139)*(1+($C$3/1200))</f>
        <v>15259.652662695204</v>
      </c>
      <c r="G140" s="25">
        <f t="shared" si="14"/>
        <v>0</v>
      </c>
      <c r="H140" s="128">
        <f>(H139+I139)*(1+($C$3/1200))</f>
        <v>15259.652662695204</v>
      </c>
      <c r="I140" s="25">
        <f t="shared" si="14"/>
        <v>0</v>
      </c>
      <c r="J140" s="4">
        <f t="shared" si="15"/>
        <v>144211.29387150725</v>
      </c>
      <c r="K140" s="4" t="str">
        <f>IF(J140&gt;$K$5,"YES","")</f>
        <v/>
      </c>
      <c r="L140" s="4">
        <f t="shared" si="12"/>
        <v>600.88039113128025</v>
      </c>
      <c r="M140" s="4">
        <f t="shared" si="13"/>
        <v>7210.564693575363</v>
      </c>
    </row>
    <row r="141" spans="1:13" x14ac:dyDescent="0.2">
      <c r="A141" s="134">
        <f t="shared" si="16"/>
        <v>45717</v>
      </c>
      <c r="B141" s="123">
        <f>(B140+C140)*(1+($C$3/1200))</f>
        <v>92332.693708205916</v>
      </c>
      <c r="C141" s="25">
        <f t="shared" si="14"/>
        <v>714.26467729381386</v>
      </c>
      <c r="D141" s="128">
        <f>(D140+E140)*(1+($C$3/1200))</f>
        <v>22079.279827865899</v>
      </c>
      <c r="E141" s="25">
        <f t="shared" si="14"/>
        <v>2000</v>
      </c>
      <c r="F141" s="128">
        <f>(F140+G140)*(1+($C$3/1200))</f>
        <v>15260.415645328339</v>
      </c>
      <c r="G141" s="25">
        <f t="shared" si="14"/>
        <v>1710.3393581163139</v>
      </c>
      <c r="H141" s="128">
        <f>(H140+I140)*(1+($C$3/1200))</f>
        <v>15260.415645328339</v>
      </c>
      <c r="I141" s="25">
        <f t="shared" si="14"/>
        <v>1710.3393581163139</v>
      </c>
      <c r="J141" s="4">
        <f t="shared" si="15"/>
        <v>144932.8048267285</v>
      </c>
      <c r="K141" s="4" t="str">
        <f>IF(J141&gt;$K$5,"YES","")</f>
        <v/>
      </c>
      <c r="L141" s="4">
        <f t="shared" si="12"/>
        <v>603.88668677803548</v>
      </c>
      <c r="M141" s="4">
        <f t="shared" si="13"/>
        <v>7246.6402413364258</v>
      </c>
    </row>
    <row r="142" spans="1:13" x14ac:dyDescent="0.2">
      <c r="A142" s="134">
        <f t="shared" si="16"/>
        <v>45748</v>
      </c>
      <c r="B142" s="123">
        <f>(B141+C141)*(1+($C$3/1200))</f>
        <v>93051.610733419016</v>
      </c>
      <c r="C142" s="25">
        <f t="shared" si="14"/>
        <v>714.26467729381386</v>
      </c>
      <c r="D142" s="128">
        <f>(D141+E141)*(1+($C$3/1200))</f>
        <v>24080.483791857296</v>
      </c>
      <c r="E142" s="25">
        <f t="shared" si="14"/>
        <v>0</v>
      </c>
      <c r="F142" s="128">
        <f>(F141+G141)*(1+($C$3/1200))</f>
        <v>16971.603541194829</v>
      </c>
      <c r="G142" s="25">
        <f t="shared" si="14"/>
        <v>0</v>
      </c>
      <c r="H142" s="128">
        <f>(H141+I141)*(1+($C$3/1200))</f>
        <v>16971.603541194829</v>
      </c>
      <c r="I142" s="25">
        <f t="shared" si="14"/>
        <v>0</v>
      </c>
      <c r="J142" s="4">
        <f t="shared" si="15"/>
        <v>151075.30160766598</v>
      </c>
      <c r="K142" s="4" t="str">
        <f>IF(J142&gt;$K$5,"YES","")</f>
        <v/>
      </c>
      <c r="L142" s="4">
        <f t="shared" si="12"/>
        <v>629.48042336527499</v>
      </c>
      <c r="M142" s="4">
        <f t="shared" si="13"/>
        <v>7553.7650803833003</v>
      </c>
    </row>
    <row r="143" spans="1:13" x14ac:dyDescent="0.2">
      <c r="A143" s="134">
        <f t="shared" si="16"/>
        <v>45778</v>
      </c>
      <c r="B143" s="123">
        <f>(B142+C142)*(1+($C$3/1200))</f>
        <v>93770.563704483386</v>
      </c>
      <c r="C143" s="25">
        <f t="shared" si="14"/>
        <v>714.26467729381386</v>
      </c>
      <c r="D143" s="128">
        <f>(D142+E142)*(1+($C$3/1200))</f>
        <v>24081.687816046891</v>
      </c>
      <c r="E143" s="25">
        <f t="shared" si="14"/>
        <v>0</v>
      </c>
      <c r="F143" s="128">
        <f>(F142+G142)*(1+($C$3/1200))</f>
        <v>16972.452121371891</v>
      </c>
      <c r="G143" s="25">
        <f t="shared" si="14"/>
        <v>0</v>
      </c>
      <c r="H143" s="128">
        <f>(H142+I142)*(1+($C$3/1200))</f>
        <v>16972.452121371891</v>
      </c>
      <c r="I143" s="25">
        <f t="shared" si="14"/>
        <v>0</v>
      </c>
      <c r="J143" s="4">
        <f t="shared" si="15"/>
        <v>151797.15576327406</v>
      </c>
      <c r="K143" s="4" t="str">
        <f>IF(J143&gt;$K$5,"YES","")</f>
        <v/>
      </c>
      <c r="L143" s="4">
        <f t="shared" si="12"/>
        <v>632.48814901364187</v>
      </c>
      <c r="M143" s="4">
        <f t="shared" si="13"/>
        <v>7589.8577881637029</v>
      </c>
    </row>
    <row r="144" spans="1:13" x14ac:dyDescent="0.2">
      <c r="A144" s="134">
        <f t="shared" si="16"/>
        <v>45809</v>
      </c>
      <c r="B144" s="123">
        <f>(B143+C143)*(1+($C$3/1200))</f>
        <v>94489.552623196301</v>
      </c>
      <c r="C144" s="25">
        <f t="shared" si="14"/>
        <v>714.26467729381386</v>
      </c>
      <c r="D144" s="128">
        <f>(D143+E143)*(1+($C$3/1200))</f>
        <v>24082.891900437695</v>
      </c>
      <c r="E144" s="25">
        <f t="shared" si="14"/>
        <v>0</v>
      </c>
      <c r="F144" s="128">
        <f>(F143+G143)*(1+($C$3/1200))</f>
        <v>16973.300743977961</v>
      </c>
      <c r="G144" s="25">
        <f t="shared" si="14"/>
        <v>0</v>
      </c>
      <c r="H144" s="128">
        <f>(H143+I143)*(1+($C$3/1200))</f>
        <v>16973.300743977961</v>
      </c>
      <c r="I144" s="25">
        <f t="shared" si="14"/>
        <v>0</v>
      </c>
      <c r="J144" s="4">
        <f t="shared" si="15"/>
        <v>152519.04601158993</v>
      </c>
      <c r="K144" s="4" t="str">
        <f>IF(J144&gt;$K$5,"YES","")</f>
        <v/>
      </c>
      <c r="L144" s="4">
        <f t="shared" si="12"/>
        <v>635.49602504829147</v>
      </c>
      <c r="M144" s="4">
        <f t="shared" si="13"/>
        <v>7625.9523005794981</v>
      </c>
    </row>
    <row r="145" spans="1:13" x14ac:dyDescent="0.2">
      <c r="A145" s="134">
        <f t="shared" si="16"/>
        <v>45839</v>
      </c>
      <c r="B145" s="123">
        <f>(B144+C144)*(1+($C$3/1200))</f>
        <v>95208.577491355158</v>
      </c>
      <c r="C145" s="25">
        <f t="shared" si="14"/>
        <v>714.26467729381386</v>
      </c>
      <c r="D145" s="128">
        <f>(D144+E144)*(1+($C$3/1200))</f>
        <v>24084.096045032718</v>
      </c>
      <c r="E145" s="25">
        <f t="shared" si="14"/>
        <v>0</v>
      </c>
      <c r="F145" s="128">
        <f>(F144+G144)*(1+($C$3/1200))</f>
        <v>16974.149409015161</v>
      </c>
      <c r="G145" s="25">
        <f t="shared" si="14"/>
        <v>0</v>
      </c>
      <c r="H145" s="128">
        <f>(H144+I144)*(1+($C$3/1200))</f>
        <v>16974.149409015161</v>
      </c>
      <c r="I145" s="25">
        <f t="shared" si="14"/>
        <v>0</v>
      </c>
      <c r="J145" s="4">
        <f t="shared" si="15"/>
        <v>153240.97235441822</v>
      </c>
      <c r="K145" s="4" t="str">
        <f>IF(J145&gt;$K$5,"YES","")</f>
        <v/>
      </c>
      <c r="L145" s="4">
        <f t="shared" si="12"/>
        <v>638.50405147674257</v>
      </c>
      <c r="M145" s="4">
        <f t="shared" si="13"/>
        <v>7662.0486177209114</v>
      </c>
    </row>
    <row r="146" spans="1:13" x14ac:dyDescent="0.2">
      <c r="A146" s="134">
        <f t="shared" si="16"/>
        <v>45870</v>
      </c>
      <c r="B146" s="123">
        <f>(B145+C145)*(1+($C$3/1200))</f>
        <v>95927.638310757422</v>
      </c>
      <c r="C146" s="25">
        <f t="shared" si="14"/>
        <v>714.26467729381386</v>
      </c>
      <c r="D146" s="128">
        <f>(D145+E145)*(1+($C$3/1200))</f>
        <v>24085.300249834974</v>
      </c>
      <c r="E146" s="25">
        <f t="shared" si="14"/>
        <v>0</v>
      </c>
      <c r="F146" s="128">
        <f>(F145+G145)*(1+($C$3/1200))</f>
        <v>16974.998116485614</v>
      </c>
      <c r="G146" s="25">
        <f t="shared" si="14"/>
        <v>0</v>
      </c>
      <c r="H146" s="128">
        <f>(H145+I145)*(1+($C$3/1200))</f>
        <v>16974.998116485614</v>
      </c>
      <c r="I146" s="25">
        <f t="shared" si="14"/>
        <v>0</v>
      </c>
      <c r="J146" s="4">
        <f t="shared" si="15"/>
        <v>153962.93479356362</v>
      </c>
      <c r="K146" s="4" t="str">
        <f>IF(J146&gt;$K$5,"YES","")</f>
        <v/>
      </c>
      <c r="L146" s="4">
        <f t="shared" si="12"/>
        <v>641.51222830651511</v>
      </c>
      <c r="M146" s="4">
        <f t="shared" si="13"/>
        <v>7698.1467396781809</v>
      </c>
    </row>
    <row r="147" spans="1:13" x14ac:dyDescent="0.2">
      <c r="A147" s="134">
        <f t="shared" si="16"/>
        <v>45901</v>
      </c>
      <c r="B147" s="123">
        <f>(B146+C146)*(1+($C$3/1200))</f>
        <v>96646.735083200649</v>
      </c>
      <c r="C147" s="25">
        <f t="shared" si="14"/>
        <v>714.26467729381386</v>
      </c>
      <c r="D147" s="128">
        <f>(D146+E146)*(1+($C$3/1200))</f>
        <v>24086.504514847467</v>
      </c>
      <c r="E147" s="25">
        <f t="shared" si="14"/>
        <v>0</v>
      </c>
      <c r="F147" s="128">
        <f>(F146+G146)*(1+($C$3/1200))</f>
        <v>16975.846866391439</v>
      </c>
      <c r="G147" s="25">
        <f t="shared" si="14"/>
        <v>0</v>
      </c>
      <c r="H147" s="128">
        <f>(H146+I146)*(1+($C$3/1200))</f>
        <v>16975.846866391439</v>
      </c>
      <c r="I147" s="25">
        <f t="shared" si="14"/>
        <v>0</v>
      </c>
      <c r="J147" s="4">
        <f t="shared" si="15"/>
        <v>154684.933330831</v>
      </c>
      <c r="K147" s="4" t="str">
        <f>IF(J147&gt;$K$5,"YES","")</f>
        <v/>
      </c>
      <c r="L147" s="4">
        <f t="shared" si="12"/>
        <v>644.52055554512924</v>
      </c>
      <c r="M147" s="4">
        <f t="shared" si="13"/>
        <v>7734.2466665415504</v>
      </c>
    </row>
    <row r="148" spans="1:13" x14ac:dyDescent="0.2">
      <c r="A148" s="134">
        <f t="shared" si="16"/>
        <v>45931</v>
      </c>
      <c r="B148" s="123">
        <f>(B147+C147)*(1+($C$3/1200))</f>
        <v>97365.867810482494</v>
      </c>
      <c r="C148" s="25">
        <f t="shared" si="14"/>
        <v>714.26467729381386</v>
      </c>
      <c r="D148" s="128">
        <f>(D147+E147)*(1+($C$3/1200))</f>
        <v>24087.708840073214</v>
      </c>
      <c r="E148" s="25">
        <f t="shared" si="14"/>
        <v>0</v>
      </c>
      <c r="F148" s="128">
        <f>(F147+G147)*(1+($C$3/1200))</f>
        <v>16976.695658734759</v>
      </c>
      <c r="G148" s="25">
        <f t="shared" si="14"/>
        <v>0</v>
      </c>
      <c r="H148" s="128">
        <f>(H147+I147)*(1+($C$3/1200))</f>
        <v>16976.695658734759</v>
      </c>
      <c r="I148" s="25">
        <f t="shared" si="14"/>
        <v>0</v>
      </c>
      <c r="J148" s="4">
        <f t="shared" si="15"/>
        <v>155406.96796802524</v>
      </c>
      <c r="K148" s="4" t="str">
        <f>IF(J148&gt;$K$5,"YES","")</f>
        <v/>
      </c>
      <c r="L148" s="4">
        <f t="shared" si="12"/>
        <v>647.52903320010523</v>
      </c>
      <c r="M148" s="4">
        <f t="shared" si="13"/>
        <v>7770.3483984012628</v>
      </c>
    </row>
    <row r="149" spans="1:13" x14ac:dyDescent="0.2">
      <c r="A149" s="134">
        <f t="shared" si="16"/>
        <v>45962</v>
      </c>
      <c r="B149" s="123">
        <f>(B148+C148)*(1+($C$3/1200))</f>
        <v>98085.036494400716</v>
      </c>
      <c r="C149" s="25">
        <f t="shared" si="14"/>
        <v>714.26467729381386</v>
      </c>
      <c r="D149" s="128">
        <f>(D148+E148)*(1+($C$3/1200))</f>
        <v>24088.913225515218</v>
      </c>
      <c r="E149" s="25">
        <f t="shared" si="14"/>
        <v>0</v>
      </c>
      <c r="F149" s="128">
        <f>(F148+G148)*(1+($C$3/1200))</f>
        <v>16977.544493517697</v>
      </c>
      <c r="G149" s="25">
        <f t="shared" si="14"/>
        <v>0</v>
      </c>
      <c r="H149" s="128">
        <f>(H148+I148)*(1+($C$3/1200))</f>
        <v>16977.544493517697</v>
      </c>
      <c r="I149" s="25">
        <f t="shared" si="14"/>
        <v>0</v>
      </c>
      <c r="J149" s="4">
        <f t="shared" si="15"/>
        <v>156129.03870695134</v>
      </c>
      <c r="K149" s="4" t="str">
        <f>IF(J149&gt;$K$5,"YES","")</f>
        <v/>
      </c>
      <c r="L149" s="4">
        <f t="shared" si="12"/>
        <v>650.53766127896392</v>
      </c>
      <c r="M149" s="4">
        <f t="shared" si="13"/>
        <v>7806.4519353475671</v>
      </c>
    </row>
    <row r="150" spans="1:13" x14ac:dyDescent="0.2">
      <c r="A150" s="134">
        <f t="shared" si="16"/>
        <v>45992</v>
      </c>
      <c r="B150" s="123">
        <f>(B149+C149)*(1+($C$3/1200))</f>
        <v>98804.241136753131</v>
      </c>
      <c r="C150" s="25">
        <f t="shared" si="14"/>
        <v>714.26467729381386</v>
      </c>
      <c r="D150" s="128">
        <f>(D149+E149)*(1+($C$3/1200))</f>
        <v>24090.117671176497</v>
      </c>
      <c r="E150" s="25">
        <f t="shared" si="14"/>
        <v>0</v>
      </c>
      <c r="F150" s="128">
        <f>(F149+G149)*(1+($C$3/1200))</f>
        <v>16978.393370742375</v>
      </c>
      <c r="G150" s="25">
        <f t="shared" si="14"/>
        <v>0</v>
      </c>
      <c r="H150" s="128">
        <f>(H149+I149)*(1+($C$3/1200))</f>
        <v>16978.393370742375</v>
      </c>
      <c r="I150" s="25">
        <f t="shared" si="14"/>
        <v>0</v>
      </c>
      <c r="J150" s="4">
        <f t="shared" si="15"/>
        <v>156851.14554941439</v>
      </c>
      <c r="K150" s="4" t="str">
        <f>IF(J150&gt;$K$5,"YES","")</f>
        <v/>
      </c>
      <c r="L150" s="4">
        <f t="shared" si="12"/>
        <v>653.54643978922661</v>
      </c>
      <c r="M150" s="4">
        <f t="shared" si="13"/>
        <v>7842.5572774707198</v>
      </c>
    </row>
    <row r="151" spans="1:13" x14ac:dyDescent="0.2">
      <c r="A151" s="134">
        <f t="shared" si="16"/>
        <v>46023</v>
      </c>
      <c r="B151" s="123">
        <f>(B150+C150)*(1+($C$3/1200))</f>
        <v>99523.481739337658</v>
      </c>
      <c r="C151" s="25">
        <f t="shared" si="14"/>
        <v>735.69261761262817</v>
      </c>
      <c r="D151" s="128">
        <f>(D150+E150)*(1+($C$3/1200))</f>
        <v>24091.322177060058</v>
      </c>
      <c r="E151" s="25">
        <f t="shared" si="14"/>
        <v>0</v>
      </c>
      <c r="F151" s="128">
        <f>(F150+G150)*(1+($C$3/1200))</f>
        <v>16979.242290410915</v>
      </c>
      <c r="G151" s="25">
        <f t="shared" si="14"/>
        <v>0</v>
      </c>
      <c r="H151" s="128">
        <f>(H150+I150)*(1+($C$3/1200))</f>
        <v>16979.242290410915</v>
      </c>
      <c r="I151" s="25">
        <f t="shared" si="14"/>
        <v>0</v>
      </c>
      <c r="J151" s="4">
        <f t="shared" si="15"/>
        <v>157573.28849721953</v>
      </c>
      <c r="K151" s="4" t="str">
        <f>IF(J151&gt;$K$5,"YES","")</f>
        <v/>
      </c>
      <c r="L151" s="4">
        <f t="shared" si="12"/>
        <v>656.55536873841481</v>
      </c>
      <c r="M151" s="4">
        <f t="shared" si="13"/>
        <v>7878.6644248609773</v>
      </c>
    </row>
    <row r="152" spans="1:13" x14ac:dyDescent="0.2">
      <c r="A152" s="134">
        <f t="shared" si="16"/>
        <v>46054</v>
      </c>
      <c r="B152" s="123">
        <f>(B151+C151)*(1+($C$3/1200))</f>
        <v>100264.18731566814</v>
      </c>
      <c r="C152" s="25">
        <f t="shared" si="14"/>
        <v>735.69261761262817</v>
      </c>
      <c r="D152" s="128">
        <f>(D151+E151)*(1+($C$3/1200))</f>
        <v>24092.526743168914</v>
      </c>
      <c r="E152" s="25">
        <f t="shared" si="14"/>
        <v>0</v>
      </c>
      <c r="F152" s="128">
        <f>(F151+G151)*(1+($C$3/1200))</f>
        <v>16980.091252525439</v>
      </c>
      <c r="G152" s="25">
        <f t="shared" si="14"/>
        <v>0</v>
      </c>
      <c r="H152" s="128">
        <f>(H151+I151)*(1+($C$3/1200))</f>
        <v>16980.091252525439</v>
      </c>
      <c r="I152" s="25">
        <f t="shared" si="14"/>
        <v>0</v>
      </c>
      <c r="J152" s="4">
        <f t="shared" si="15"/>
        <v>158316.89656388795</v>
      </c>
      <c r="K152" s="4" t="str">
        <f>IF(J152&gt;$K$5,"YES","")</f>
        <v/>
      </c>
      <c r="L152" s="4">
        <f t="shared" si="12"/>
        <v>659.65373568286645</v>
      </c>
      <c r="M152" s="4">
        <f t="shared" si="13"/>
        <v>7915.8448281943975</v>
      </c>
    </row>
    <row r="153" spans="1:13" x14ac:dyDescent="0.2">
      <c r="A153" s="134">
        <f t="shared" si="16"/>
        <v>46082</v>
      </c>
      <c r="B153" s="123">
        <f>(B152+C152)*(1+($C$3/1200))</f>
        <v>101004.92992727744</v>
      </c>
      <c r="C153" s="25">
        <f t="shared" si="14"/>
        <v>735.69261761262817</v>
      </c>
      <c r="D153" s="128">
        <f>(D152+E152)*(1+($C$3/1200))</f>
        <v>24093.731369506073</v>
      </c>
      <c r="E153" s="25">
        <f t="shared" si="14"/>
        <v>2000</v>
      </c>
      <c r="F153" s="128">
        <f>(F152+G152)*(1+($C$3/1200))</f>
        <v>16980.940257088067</v>
      </c>
      <c r="G153" s="25">
        <f t="shared" si="14"/>
        <v>1795.8563260221292</v>
      </c>
      <c r="H153" s="128">
        <f>(H152+I152)*(1+($C$3/1200))</f>
        <v>16980.940257088067</v>
      </c>
      <c r="I153" s="25">
        <f t="shared" si="14"/>
        <v>1795.8563260221292</v>
      </c>
      <c r="J153" s="4">
        <f t="shared" si="15"/>
        <v>159060.54181095966</v>
      </c>
      <c r="K153" s="4" t="str">
        <f>IF(J153&gt;$K$5,"YES","")</f>
        <v/>
      </c>
      <c r="L153" s="4">
        <f t="shared" si="12"/>
        <v>662.75225754566532</v>
      </c>
      <c r="M153" s="4">
        <f t="shared" si="13"/>
        <v>7953.0270905479838</v>
      </c>
    </row>
    <row r="154" spans="1:13" x14ac:dyDescent="0.2">
      <c r="A154" s="134">
        <f t="shared" si="16"/>
        <v>46113</v>
      </c>
      <c r="B154" s="123">
        <f>(B153+C153)*(1+($C$3/1200))</f>
        <v>101745.70957601733</v>
      </c>
      <c r="C154" s="25">
        <f t="shared" si="14"/>
        <v>735.69261761262817</v>
      </c>
      <c r="D154" s="128">
        <f>(D153+E153)*(1+($C$3/1200))</f>
        <v>26095.03605607455</v>
      </c>
      <c r="E154" s="25">
        <f t="shared" si="14"/>
        <v>0</v>
      </c>
      <c r="F154" s="128">
        <f>(F153+G153)*(1+($C$3/1200))</f>
        <v>18777.735422939353</v>
      </c>
      <c r="G154" s="25">
        <f t="shared" si="14"/>
        <v>0</v>
      </c>
      <c r="H154" s="128">
        <f>(H153+I153)*(1+($C$3/1200))</f>
        <v>18777.735422939353</v>
      </c>
      <c r="I154" s="25">
        <f t="shared" si="14"/>
        <v>0</v>
      </c>
      <c r="J154" s="4">
        <f t="shared" si="15"/>
        <v>165396.21647797059</v>
      </c>
      <c r="K154" s="4" t="str">
        <f>IF(J154&gt;$K$5,"YES","")</f>
        <v/>
      </c>
      <c r="L154" s="4">
        <f t="shared" si="12"/>
        <v>689.15090199154417</v>
      </c>
      <c r="M154" s="4">
        <f t="shared" si="13"/>
        <v>8269.8108238985296</v>
      </c>
    </row>
    <row r="155" spans="1:13" x14ac:dyDescent="0.2">
      <c r="A155" s="134">
        <f t="shared" si="16"/>
        <v>46143</v>
      </c>
      <c r="B155" s="123">
        <f>(B154+C154)*(1+($C$3/1200))</f>
        <v>102486.52626373965</v>
      </c>
      <c r="C155" s="25">
        <f t="shared" si="14"/>
        <v>735.69261761262817</v>
      </c>
      <c r="D155" s="128">
        <f>(D154+E154)*(1+($C$3/1200))</f>
        <v>26096.340807877357</v>
      </c>
      <c r="E155" s="25">
        <f t="shared" si="14"/>
        <v>0</v>
      </c>
      <c r="F155" s="128">
        <f>(F154+G154)*(1+($C$3/1200))</f>
        <v>18778.674309710503</v>
      </c>
      <c r="G155" s="25">
        <f t="shared" si="14"/>
        <v>0</v>
      </c>
      <c r="H155" s="128">
        <f>(H154+I154)*(1+($C$3/1200))</f>
        <v>18778.674309710503</v>
      </c>
      <c r="I155" s="25">
        <f t="shared" si="14"/>
        <v>0</v>
      </c>
      <c r="J155" s="4">
        <f t="shared" si="15"/>
        <v>166140.21569103803</v>
      </c>
      <c r="K155" s="4" t="str">
        <f>IF(J155&gt;$K$5,"YES","")</f>
        <v/>
      </c>
      <c r="L155" s="4">
        <f t="shared" si="12"/>
        <v>692.25089871265845</v>
      </c>
      <c r="M155" s="4">
        <f t="shared" si="13"/>
        <v>8307.0107845519015</v>
      </c>
    </row>
    <row r="156" spans="1:13" x14ac:dyDescent="0.2">
      <c r="A156" s="134">
        <f t="shared" si="16"/>
        <v>46174</v>
      </c>
      <c r="B156" s="123">
        <f>(B155+C155)*(1+($C$3/1200))</f>
        <v>103227.37999229637</v>
      </c>
      <c r="C156" s="25">
        <f t="shared" si="14"/>
        <v>735.69261761262817</v>
      </c>
      <c r="D156" s="128">
        <f>(D155+E155)*(1+($C$3/1200))</f>
        <v>26097.645624917754</v>
      </c>
      <c r="E156" s="25">
        <f t="shared" si="14"/>
        <v>0</v>
      </c>
      <c r="F156" s="128">
        <f>(F155+G155)*(1+($C$3/1200))</f>
        <v>18779.613243425989</v>
      </c>
      <c r="G156" s="25">
        <f t="shared" si="14"/>
        <v>0</v>
      </c>
      <c r="H156" s="128">
        <f>(H155+I155)*(1+($C$3/1200))</f>
        <v>18779.613243425989</v>
      </c>
      <c r="I156" s="25">
        <f t="shared" si="14"/>
        <v>0</v>
      </c>
      <c r="J156" s="4">
        <f t="shared" si="15"/>
        <v>166884.25210406611</v>
      </c>
      <c r="K156" s="4" t="str">
        <f>IF(J156&gt;$K$5,"YES","")</f>
        <v/>
      </c>
      <c r="L156" s="4">
        <f t="shared" si="12"/>
        <v>695.35105043360875</v>
      </c>
      <c r="M156" s="4">
        <f t="shared" si="13"/>
        <v>8344.2126052033054</v>
      </c>
    </row>
    <row r="157" spans="1:13" x14ac:dyDescent="0.2">
      <c r="A157" s="134">
        <f t="shared" si="16"/>
        <v>46204</v>
      </c>
      <c r="B157" s="123">
        <f>(B156+C156)*(1+($C$3/1200))</f>
        <v>103968.27076353951</v>
      </c>
      <c r="C157" s="25">
        <f t="shared" si="14"/>
        <v>735.69261761262817</v>
      </c>
      <c r="D157" s="128">
        <f>(D156+E156)*(1+($C$3/1200))</f>
        <v>26098.950507199002</v>
      </c>
      <c r="E157" s="25">
        <f t="shared" si="14"/>
        <v>0</v>
      </c>
      <c r="F157" s="128">
        <f>(F156+G156)*(1+($C$3/1200))</f>
        <v>18780.552224088162</v>
      </c>
      <c r="G157" s="25">
        <f t="shared" si="14"/>
        <v>0</v>
      </c>
      <c r="H157" s="128">
        <f>(H156+I156)*(1+($C$3/1200))</f>
        <v>18780.552224088162</v>
      </c>
      <c r="I157" s="25">
        <f t="shared" si="14"/>
        <v>0</v>
      </c>
      <c r="J157" s="4">
        <f t="shared" si="15"/>
        <v>167628.32571891483</v>
      </c>
      <c r="K157" s="4" t="str">
        <f>IF(J157&gt;$K$5,"YES","")</f>
        <v/>
      </c>
      <c r="L157" s="4">
        <f t="shared" si="12"/>
        <v>698.45135716214509</v>
      </c>
      <c r="M157" s="4">
        <f t="shared" si="13"/>
        <v>8381.416285945741</v>
      </c>
    </row>
    <row r="158" spans="1:13" x14ac:dyDescent="0.2">
      <c r="A158" s="134">
        <f t="shared" si="16"/>
        <v>46235</v>
      </c>
      <c r="B158" s="123">
        <f>(B157+C157)*(1+($C$3/1200))</f>
        <v>104709.19857932121</v>
      </c>
      <c r="C158" s="25">
        <f t="shared" si="14"/>
        <v>735.69261761262817</v>
      </c>
      <c r="D158" s="128">
        <f>(D157+E157)*(1+($C$3/1200))</f>
        <v>26100.255454724364</v>
      </c>
      <c r="E158" s="25">
        <f t="shared" si="14"/>
        <v>0</v>
      </c>
      <c r="F158" s="128">
        <f>(F157+G157)*(1+($C$3/1200))</f>
        <v>18781.491251699368</v>
      </c>
      <c r="G158" s="25">
        <f t="shared" si="14"/>
        <v>0</v>
      </c>
      <c r="H158" s="128">
        <f>(H157+I157)*(1+($C$3/1200))</f>
        <v>18781.491251699368</v>
      </c>
      <c r="I158" s="25">
        <f t="shared" si="14"/>
        <v>0</v>
      </c>
      <c r="J158" s="4">
        <f t="shared" si="15"/>
        <v>168372.4365374443</v>
      </c>
      <c r="K158" s="4" t="str">
        <f>IF(J158&gt;$K$5,"YES","")</f>
        <v/>
      </c>
      <c r="L158" s="4">
        <f t="shared" si="12"/>
        <v>701.55181890601796</v>
      </c>
      <c r="M158" s="4">
        <f t="shared" si="13"/>
        <v>8418.621826872215</v>
      </c>
    </row>
    <row r="159" spans="1:13" x14ac:dyDescent="0.2">
      <c r="A159" s="134">
        <f t="shared" si="16"/>
        <v>46266</v>
      </c>
      <c r="B159" s="123">
        <f>(B158+C158)*(1+($C$3/1200))</f>
        <v>105450.1634414937</v>
      </c>
      <c r="C159" s="25">
        <f t="shared" si="14"/>
        <v>735.69261761262817</v>
      </c>
      <c r="D159" s="128">
        <f>(D158+E158)*(1+($C$3/1200))</f>
        <v>26101.560467497104</v>
      </c>
      <c r="E159" s="25">
        <f t="shared" si="14"/>
        <v>0</v>
      </c>
      <c r="F159" s="128">
        <f>(F158+G158)*(1+($C$3/1200))</f>
        <v>18782.430326261954</v>
      </c>
      <c r="G159" s="25">
        <f t="shared" si="14"/>
        <v>0</v>
      </c>
      <c r="H159" s="128">
        <f>(H158+I158)*(1+($C$3/1200))</f>
        <v>18782.430326261954</v>
      </c>
      <c r="I159" s="25">
        <f t="shared" si="14"/>
        <v>0</v>
      </c>
      <c r="J159" s="4">
        <f t="shared" si="15"/>
        <v>169116.58456151473</v>
      </c>
      <c r="K159" s="4" t="str">
        <f>IF(J159&gt;$K$5,"YES","")</f>
        <v/>
      </c>
      <c r="L159" s="4">
        <f t="shared" si="12"/>
        <v>704.65243567297796</v>
      </c>
      <c r="M159" s="4">
        <f t="shared" si="13"/>
        <v>8455.829228075736</v>
      </c>
    </row>
    <row r="160" spans="1:13" x14ac:dyDescent="0.2">
      <c r="A160" s="134">
        <f t="shared" si="16"/>
        <v>46296</v>
      </c>
      <c r="B160" s="123">
        <f>(B159+C159)*(1+($C$3/1200))</f>
        <v>106191.16535190929</v>
      </c>
      <c r="C160" s="25">
        <f t="shared" si="14"/>
        <v>735.69261761262817</v>
      </c>
      <c r="D160" s="128">
        <f>(D159+E159)*(1+($C$3/1200))</f>
        <v>26102.865545520483</v>
      </c>
      <c r="E160" s="25">
        <f t="shared" si="14"/>
        <v>0</v>
      </c>
      <c r="F160" s="128">
        <f>(F159+G159)*(1+($C$3/1200))</f>
        <v>18783.36944777827</v>
      </c>
      <c r="G160" s="25">
        <f t="shared" si="14"/>
        <v>0</v>
      </c>
      <c r="H160" s="128">
        <f>(H159+I159)*(1+($C$3/1200))</f>
        <v>18783.36944777827</v>
      </c>
      <c r="I160" s="25">
        <f t="shared" si="14"/>
        <v>0</v>
      </c>
      <c r="J160" s="4">
        <f t="shared" si="15"/>
        <v>169860.76979298631</v>
      </c>
      <c r="K160" s="4" t="str">
        <f>IF(J160&gt;$K$5,"YES","")</f>
        <v/>
      </c>
      <c r="L160" s="4">
        <f t="shared" si="12"/>
        <v>707.75320747077637</v>
      </c>
      <c r="M160" s="4">
        <f t="shared" si="13"/>
        <v>8493.038489649316</v>
      </c>
    </row>
    <row r="161" spans="1:13" x14ac:dyDescent="0.2">
      <c r="A161" s="134">
        <f t="shared" si="16"/>
        <v>46327</v>
      </c>
      <c r="B161" s="123">
        <f>(B160+C160)*(1+($C$3/1200))</f>
        <v>106932.20431242041</v>
      </c>
      <c r="C161" s="25">
        <f t="shared" si="14"/>
        <v>735.69261761262817</v>
      </c>
      <c r="D161" s="128">
        <f>(D160+E160)*(1+($C$3/1200))</f>
        <v>26104.17068879776</v>
      </c>
      <c r="E161" s="25">
        <f t="shared" si="14"/>
        <v>0</v>
      </c>
      <c r="F161" s="128">
        <f>(F160+G160)*(1+($C$3/1200))</f>
        <v>18784.308616250662</v>
      </c>
      <c r="G161" s="25">
        <f t="shared" si="14"/>
        <v>0</v>
      </c>
      <c r="H161" s="128">
        <f>(H160+I160)*(1+($C$3/1200))</f>
        <v>18784.308616250662</v>
      </c>
      <c r="I161" s="25">
        <f t="shared" si="14"/>
        <v>0</v>
      </c>
      <c r="J161" s="4">
        <f t="shared" si="15"/>
        <v>170604.9922337195</v>
      </c>
      <c r="K161" s="4" t="str">
        <f>IF(J161&gt;$K$5,"YES","")</f>
        <v/>
      </c>
      <c r="L161" s="4">
        <f t="shared" si="12"/>
        <v>710.8541343071646</v>
      </c>
      <c r="M161" s="4">
        <f t="shared" si="13"/>
        <v>8530.2496116859747</v>
      </c>
    </row>
    <row r="162" spans="1:13" x14ac:dyDescent="0.2">
      <c r="A162" s="134">
        <f t="shared" si="16"/>
        <v>46357</v>
      </c>
      <c r="B162" s="123">
        <f>(B161+C161)*(1+($C$3/1200))</f>
        <v>107673.28032487955</v>
      </c>
      <c r="C162" s="25">
        <f t="shared" si="14"/>
        <v>735.69261761262817</v>
      </c>
      <c r="D162" s="128">
        <f>(D161+E161)*(1+($C$3/1200))</f>
        <v>26105.475897332202</v>
      </c>
      <c r="E162" s="25">
        <f t="shared" si="14"/>
        <v>0</v>
      </c>
      <c r="F162" s="128">
        <f>(F161+G161)*(1+($C$3/1200))</f>
        <v>18785.247831681478</v>
      </c>
      <c r="G162" s="25">
        <f t="shared" si="14"/>
        <v>0</v>
      </c>
      <c r="H162" s="128">
        <f>(H161+I161)*(1+($C$3/1200))</f>
        <v>18785.247831681478</v>
      </c>
      <c r="I162" s="25">
        <f t="shared" si="14"/>
        <v>0</v>
      </c>
      <c r="J162" s="4">
        <f t="shared" si="15"/>
        <v>171349.25188557472</v>
      </c>
      <c r="K162" s="4" t="str">
        <f>IF(J162&gt;$K$5,"YES","")</f>
        <v/>
      </c>
      <c r="L162" s="4">
        <f t="shared" si="12"/>
        <v>713.95521618989471</v>
      </c>
      <c r="M162" s="4">
        <f t="shared" si="13"/>
        <v>8567.462594278737</v>
      </c>
    </row>
    <row r="163" spans="1:13" x14ac:dyDescent="0.2">
      <c r="A163" s="134">
        <f t="shared" si="16"/>
        <v>46388</v>
      </c>
      <c r="B163" s="123">
        <f>(B162+C162)*(1+($C$3/1200))</f>
        <v>108414.39339113933</v>
      </c>
      <c r="C163" s="25">
        <f t="shared" si="14"/>
        <v>757.76339614100698</v>
      </c>
      <c r="D163" s="128">
        <f>(D162+E162)*(1+($C$3/1200))</f>
        <v>26106.781171127073</v>
      </c>
      <c r="E163" s="25">
        <f t="shared" si="14"/>
        <v>0</v>
      </c>
      <c r="F163" s="128">
        <f>(F162+G162)*(1+($C$3/1200))</f>
        <v>18786.187094073062</v>
      </c>
      <c r="G163" s="25">
        <f t="shared" si="14"/>
        <v>0</v>
      </c>
      <c r="H163" s="128">
        <f>(H162+I162)*(1+($C$3/1200))</f>
        <v>18786.187094073062</v>
      </c>
      <c r="I163" s="25">
        <f t="shared" si="14"/>
        <v>0</v>
      </c>
      <c r="J163" s="4">
        <f t="shared" si="15"/>
        <v>172093.54875041253</v>
      </c>
      <c r="K163" s="4" t="str">
        <f>IF(J163&gt;$K$5,"YES","")</f>
        <v/>
      </c>
      <c r="L163" s="4">
        <f t="shared" si="12"/>
        <v>717.05645312671902</v>
      </c>
      <c r="M163" s="4">
        <f t="shared" si="13"/>
        <v>8604.6774375206278</v>
      </c>
    </row>
    <row r="164" spans="1:13" x14ac:dyDescent="0.2">
      <c r="A164" s="134">
        <f t="shared" si="16"/>
        <v>46419</v>
      </c>
      <c r="B164" s="123">
        <f>(B163+C163)*(1+($C$3/1200))</f>
        <v>109177.6153951197</v>
      </c>
      <c r="C164" s="25">
        <f t="shared" si="14"/>
        <v>757.76339614100698</v>
      </c>
      <c r="D164" s="128">
        <f>(D163+E163)*(1+($C$3/1200))</f>
        <v>26108.086510185633</v>
      </c>
      <c r="E164" s="25">
        <f t="shared" si="14"/>
        <v>0</v>
      </c>
      <c r="F164" s="128">
        <f>(F163+G163)*(1+($C$3/1200))</f>
        <v>18787.126403427766</v>
      </c>
      <c r="G164" s="25">
        <f t="shared" si="14"/>
        <v>0</v>
      </c>
      <c r="H164" s="128">
        <f>(H163+I163)*(1+($C$3/1200))</f>
        <v>18787.126403427766</v>
      </c>
      <c r="I164" s="25">
        <f t="shared" si="14"/>
        <v>0</v>
      </c>
      <c r="J164" s="4">
        <f t="shared" si="15"/>
        <v>172859.95471216086</v>
      </c>
      <c r="K164" s="4" t="str">
        <f>IF(J164&gt;$K$5,"YES","")</f>
        <v/>
      </c>
      <c r="L164" s="4">
        <f t="shared" si="12"/>
        <v>720.24981130067033</v>
      </c>
      <c r="M164" s="4">
        <f t="shared" si="13"/>
        <v>8642.9977356080435</v>
      </c>
    </row>
    <row r="165" spans="1:13" x14ac:dyDescent="0.2">
      <c r="A165" s="134">
        <f t="shared" si="16"/>
        <v>46447</v>
      </c>
      <c r="B165" s="123">
        <f>(B164+C164)*(1+($C$3/1200))</f>
        <v>109940.87556020028</v>
      </c>
      <c r="C165" s="25">
        <f t="shared" si="14"/>
        <v>757.76339614100698</v>
      </c>
      <c r="D165" s="128">
        <f>(D164+E164)*(1+($C$3/1200))</f>
        <v>26109.391914511143</v>
      </c>
      <c r="E165" s="25">
        <f t="shared" si="14"/>
        <v>2000</v>
      </c>
      <c r="F165" s="128">
        <f>(F164+G164)*(1+($C$3/1200))</f>
        <v>18788.06575974794</v>
      </c>
      <c r="G165" s="25">
        <f t="shared" si="14"/>
        <v>1885.649142323236</v>
      </c>
      <c r="H165" s="128">
        <f>(H164+I164)*(1+($C$3/1200))</f>
        <v>18788.06575974794</v>
      </c>
      <c r="I165" s="25">
        <f t="shared" si="14"/>
        <v>1885.649142323236</v>
      </c>
      <c r="J165" s="4">
        <f t="shared" si="15"/>
        <v>173626.39899420727</v>
      </c>
      <c r="K165" s="4" t="str">
        <f>IF(J165&gt;$K$5,"YES","")</f>
        <v/>
      </c>
      <c r="L165" s="4">
        <f t="shared" si="12"/>
        <v>723.44332914253027</v>
      </c>
      <c r="M165" s="4">
        <f t="shared" si="13"/>
        <v>8681.3199497103633</v>
      </c>
    </row>
    <row r="166" spans="1:13" x14ac:dyDescent="0.2">
      <c r="A166" s="134">
        <f t="shared" si="16"/>
        <v>46478</v>
      </c>
      <c r="B166" s="123">
        <f>(B165+C165)*(1+($C$3/1200))</f>
        <v>110704.17388828911</v>
      </c>
      <c r="C166" s="25">
        <f t="shared" si="14"/>
        <v>757.76339614100698</v>
      </c>
      <c r="D166" s="128">
        <f>(D165+E165)*(1+($C$3/1200))</f>
        <v>28110.797384106871</v>
      </c>
      <c r="E166" s="25">
        <f t="shared" si="14"/>
        <v>0</v>
      </c>
      <c r="F166" s="128">
        <f>(F165+G165)*(1+($C$3/1200))</f>
        <v>20674.748587816284</v>
      </c>
      <c r="G166" s="25">
        <f t="shared" si="14"/>
        <v>0</v>
      </c>
      <c r="H166" s="128">
        <f>(H165+I165)*(1+($C$3/1200))</f>
        <v>20674.748587816284</v>
      </c>
      <c r="I166" s="25">
        <f t="shared" si="14"/>
        <v>0</v>
      </c>
      <c r="J166" s="4">
        <f t="shared" si="15"/>
        <v>180164.46844802855</v>
      </c>
      <c r="K166" s="4" t="str">
        <f>IF(J166&gt;$K$5,"YES","")</f>
        <v/>
      </c>
      <c r="L166" s="4">
        <f t="shared" si="12"/>
        <v>750.68528520011898</v>
      </c>
      <c r="M166" s="4">
        <f t="shared" si="13"/>
        <v>9008.2234224014283</v>
      </c>
    </row>
    <row r="167" spans="1:13" x14ac:dyDescent="0.2">
      <c r="A167" s="134">
        <f t="shared" si="16"/>
        <v>46508</v>
      </c>
      <c r="B167" s="123">
        <f>(B166+C166)*(1+($C$3/1200))</f>
        <v>111467.51038129434</v>
      </c>
      <c r="C167" s="25">
        <f t="shared" si="14"/>
        <v>757.76339614100698</v>
      </c>
      <c r="D167" s="128">
        <f>(D166+E166)*(1+($C$3/1200))</f>
        <v>28112.202923976078</v>
      </c>
      <c r="E167" s="25">
        <f t="shared" si="14"/>
        <v>0</v>
      </c>
      <c r="F167" s="128">
        <f>(F166+G166)*(1+($C$3/1200))</f>
        <v>20675.782325245676</v>
      </c>
      <c r="G167" s="25">
        <f t="shared" si="14"/>
        <v>0</v>
      </c>
      <c r="H167" s="128">
        <f>(H166+I166)*(1+($C$3/1200))</f>
        <v>20675.782325245676</v>
      </c>
      <c r="I167" s="25">
        <f t="shared" si="14"/>
        <v>0</v>
      </c>
      <c r="J167" s="4">
        <f t="shared" si="15"/>
        <v>180931.27795576176</v>
      </c>
      <c r="K167" s="4" t="str">
        <f>IF(J167&gt;$K$5,"YES","")</f>
        <v/>
      </c>
      <c r="L167" s="4">
        <f t="shared" si="12"/>
        <v>753.88032481567404</v>
      </c>
      <c r="M167" s="4">
        <f t="shared" si="13"/>
        <v>9046.5638977880881</v>
      </c>
    </row>
    <row r="168" spans="1:13" x14ac:dyDescent="0.2">
      <c r="A168" s="134">
        <f t="shared" si="16"/>
        <v>46539</v>
      </c>
      <c r="B168" s="123">
        <f>(B167+C167)*(1+($C$3/1200))</f>
        <v>112230.88504112423</v>
      </c>
      <c r="C168" s="25">
        <f t="shared" si="14"/>
        <v>757.76339614100698</v>
      </c>
      <c r="D168" s="128">
        <f>(D167+E167)*(1+($C$3/1200))</f>
        <v>28113.608534122279</v>
      </c>
      <c r="E168" s="25">
        <f t="shared" si="14"/>
        <v>0</v>
      </c>
      <c r="F168" s="128">
        <f>(F167+G167)*(1+($C$3/1200))</f>
        <v>20676.81611436194</v>
      </c>
      <c r="G168" s="25">
        <f t="shared" si="14"/>
        <v>0</v>
      </c>
      <c r="H168" s="128">
        <f>(H167+I167)*(1+($C$3/1200))</f>
        <v>20676.81611436194</v>
      </c>
      <c r="I168" s="25">
        <f t="shared" si="14"/>
        <v>0</v>
      </c>
      <c r="J168" s="4">
        <f t="shared" si="15"/>
        <v>181698.12580397041</v>
      </c>
      <c r="K168" s="4" t="str">
        <f>IF(J168&gt;$K$5,"YES","")</f>
        <v/>
      </c>
      <c r="L168" s="4">
        <f t="shared" si="12"/>
        <v>757.07552418321018</v>
      </c>
      <c r="M168" s="4">
        <f t="shared" si="13"/>
        <v>9084.9062901985217</v>
      </c>
    </row>
    <row r="169" spans="1:13" x14ac:dyDescent="0.2">
      <c r="A169" s="134">
        <f t="shared" si="16"/>
        <v>46569</v>
      </c>
      <c r="B169" s="123">
        <f>(B168+C168)*(1+($C$3/1200))</f>
        <v>112994.29786968711</v>
      </c>
      <c r="C169" s="25">
        <f t="shared" si="14"/>
        <v>757.76339614100698</v>
      </c>
      <c r="D169" s="128">
        <f>(D168+E168)*(1+($C$3/1200))</f>
        <v>28115.014214548988</v>
      </c>
      <c r="E169" s="25">
        <f t="shared" si="14"/>
        <v>0</v>
      </c>
      <c r="F169" s="128">
        <f>(F168+G168)*(1+($C$3/1200))</f>
        <v>20677.849955167661</v>
      </c>
      <c r="G169" s="25">
        <f t="shared" si="14"/>
        <v>0</v>
      </c>
      <c r="H169" s="128">
        <f>(H168+I168)*(1+($C$3/1200))</f>
        <v>20677.849955167661</v>
      </c>
      <c r="I169" s="25">
        <f t="shared" si="14"/>
        <v>0</v>
      </c>
      <c r="J169" s="4">
        <f t="shared" si="15"/>
        <v>182465.0119945714</v>
      </c>
      <c r="K169" s="4" t="str">
        <f>IF(J169&gt;$K$5,"YES","")</f>
        <v/>
      </c>
      <c r="L169" s="4">
        <f t="shared" si="12"/>
        <v>760.27088331071411</v>
      </c>
      <c r="M169" s="4">
        <f t="shared" si="13"/>
        <v>9123.2505997285698</v>
      </c>
    </row>
    <row r="170" spans="1:13" x14ac:dyDescent="0.2">
      <c r="A170" s="134">
        <f t="shared" si="16"/>
        <v>46600</v>
      </c>
      <c r="B170" s="123">
        <f>(B169+C169)*(1+($C$3/1200))</f>
        <v>113757.74886889142</v>
      </c>
      <c r="C170" s="25">
        <f t="shared" si="14"/>
        <v>757.76339614100698</v>
      </c>
      <c r="D170" s="128">
        <f>(D169+E169)*(1+($C$3/1200))</f>
        <v>28116.41996525972</v>
      </c>
      <c r="E170" s="25">
        <f t="shared" si="14"/>
        <v>0</v>
      </c>
      <c r="F170" s="128">
        <f>(F169+G169)*(1+($C$3/1200))</f>
        <v>20678.883847665424</v>
      </c>
      <c r="G170" s="25">
        <f t="shared" si="14"/>
        <v>0</v>
      </c>
      <c r="H170" s="128">
        <f>(H169+I169)*(1+($C$3/1200))</f>
        <v>20678.883847665424</v>
      </c>
      <c r="I170" s="25">
        <f t="shared" si="14"/>
        <v>0</v>
      </c>
      <c r="J170" s="4">
        <f t="shared" si="15"/>
        <v>183231.93652948199</v>
      </c>
      <c r="K170" s="4" t="str">
        <f>IF(J170&gt;$K$5,"YES","")</f>
        <v/>
      </c>
      <c r="L170" s="4">
        <f t="shared" si="12"/>
        <v>763.46640220617508</v>
      </c>
      <c r="M170" s="4">
        <f t="shared" si="13"/>
        <v>9161.5968264741005</v>
      </c>
    </row>
    <row r="171" spans="1:13" x14ac:dyDescent="0.2">
      <c r="A171" s="134">
        <f t="shared" si="16"/>
        <v>46631</v>
      </c>
      <c r="B171" s="123">
        <f>(B170+C170)*(1+($C$3/1200))</f>
        <v>114521.23804064568</v>
      </c>
      <c r="C171" s="25">
        <f t="shared" si="14"/>
        <v>757.76339614100698</v>
      </c>
      <c r="D171" s="128">
        <f>(D170+E170)*(1+($C$3/1200))</f>
        <v>28117.825786257985</v>
      </c>
      <c r="E171" s="25">
        <f t="shared" si="14"/>
        <v>0</v>
      </c>
      <c r="F171" s="128">
        <f>(F170+G170)*(1+($C$3/1200))</f>
        <v>20679.91779185781</v>
      </c>
      <c r="G171" s="25">
        <f t="shared" si="14"/>
        <v>0</v>
      </c>
      <c r="H171" s="128">
        <f>(H170+I170)*(1+($C$3/1200))</f>
        <v>20679.91779185781</v>
      </c>
      <c r="I171" s="25">
        <f t="shared" si="14"/>
        <v>0</v>
      </c>
      <c r="J171" s="4">
        <f t="shared" si="15"/>
        <v>183998.89941061931</v>
      </c>
      <c r="K171" s="4" t="str">
        <f>IF(J171&gt;$K$5,"YES","")</f>
        <v/>
      </c>
      <c r="L171" s="4">
        <f t="shared" si="12"/>
        <v>766.66208087758048</v>
      </c>
      <c r="M171" s="4">
        <f t="shared" si="13"/>
        <v>9199.9449705309653</v>
      </c>
    </row>
    <row r="172" spans="1:13" x14ac:dyDescent="0.2">
      <c r="A172" s="134">
        <f t="shared" si="16"/>
        <v>46661</v>
      </c>
      <c r="B172" s="123">
        <f>(B171+C171)*(1+($C$3/1200))</f>
        <v>115284.76538685853</v>
      </c>
      <c r="C172" s="25">
        <f t="shared" si="14"/>
        <v>757.76339614100698</v>
      </c>
      <c r="D172" s="128">
        <f>(D171+E171)*(1+($C$3/1200))</f>
        <v>28119.231677547301</v>
      </c>
      <c r="E172" s="25">
        <f t="shared" si="14"/>
        <v>0</v>
      </c>
      <c r="F172" s="128">
        <f>(F171+G171)*(1+($C$3/1200))</f>
        <v>20680.951787747406</v>
      </c>
      <c r="G172" s="25">
        <f t="shared" si="14"/>
        <v>0</v>
      </c>
      <c r="H172" s="128">
        <f>(H171+I171)*(1+($C$3/1200))</f>
        <v>20680.951787747406</v>
      </c>
      <c r="I172" s="25">
        <f t="shared" si="14"/>
        <v>0</v>
      </c>
      <c r="J172" s="4">
        <f t="shared" si="15"/>
        <v>184765.90063990065</v>
      </c>
      <c r="K172" s="4" t="str">
        <f>IF(J172&gt;$K$5,"YES","")</f>
        <v/>
      </c>
      <c r="L172" s="4">
        <f t="shared" si="12"/>
        <v>769.85791933291932</v>
      </c>
      <c r="M172" s="4">
        <f t="shared" si="13"/>
        <v>9238.2950319950323</v>
      </c>
    </row>
    <row r="173" spans="1:13" x14ac:dyDescent="0.2">
      <c r="A173" s="134">
        <f t="shared" si="16"/>
        <v>46692</v>
      </c>
      <c r="B173" s="123">
        <f>(B172+C172)*(1+($C$3/1200))</f>
        <v>116048.33090943869</v>
      </c>
      <c r="C173" s="25">
        <f t="shared" si="14"/>
        <v>757.76339614100698</v>
      </c>
      <c r="D173" s="128">
        <f>(D172+E172)*(1+($C$3/1200))</f>
        <v>28120.637639131182</v>
      </c>
      <c r="E173" s="25">
        <f t="shared" si="14"/>
        <v>0</v>
      </c>
      <c r="F173" s="128">
        <f>(F172+G172)*(1+($C$3/1200))</f>
        <v>20681.985835336796</v>
      </c>
      <c r="G173" s="25">
        <f t="shared" si="14"/>
        <v>0</v>
      </c>
      <c r="H173" s="128">
        <f>(H172+I172)*(1+($C$3/1200))</f>
        <v>20681.985835336796</v>
      </c>
      <c r="I173" s="25">
        <f t="shared" si="14"/>
        <v>0</v>
      </c>
      <c r="J173" s="4">
        <f t="shared" si="15"/>
        <v>185532.94021924346</v>
      </c>
      <c r="K173" s="4" t="str">
        <f>IF(J173&gt;$K$5,"YES","")</f>
        <v/>
      </c>
      <c r="L173" s="4">
        <f t="shared" si="12"/>
        <v>773.05391758018106</v>
      </c>
      <c r="M173" s="4">
        <f t="shared" si="13"/>
        <v>9276.6470109621732</v>
      </c>
    </row>
    <row r="174" spans="1:13" x14ac:dyDescent="0.2">
      <c r="A174" s="134">
        <f t="shared" si="16"/>
        <v>46722</v>
      </c>
      <c r="B174" s="123">
        <f>(B173+C173)*(1+($C$3/1200))</f>
        <v>116811.93461029499</v>
      </c>
      <c r="C174" s="25">
        <f t="shared" si="14"/>
        <v>757.76339614100698</v>
      </c>
      <c r="D174" s="128">
        <f>(D173+E173)*(1+($C$3/1200))</f>
        <v>28122.043671013143</v>
      </c>
      <c r="E174" s="25">
        <f t="shared" si="14"/>
        <v>0</v>
      </c>
      <c r="F174" s="128">
        <f>(F173+G173)*(1+($C$3/1200))</f>
        <v>20683.019934628566</v>
      </c>
      <c r="G174" s="25">
        <f t="shared" si="14"/>
        <v>0</v>
      </c>
      <c r="H174" s="128">
        <f>(H173+I173)*(1+($C$3/1200))</f>
        <v>20683.019934628566</v>
      </c>
      <c r="I174" s="25">
        <f t="shared" si="14"/>
        <v>0</v>
      </c>
      <c r="J174" s="4">
        <f t="shared" si="15"/>
        <v>186300.01815056527</v>
      </c>
      <c r="K174" s="4" t="str">
        <f>IF(J174&gt;$K$5,"YES","")</f>
        <v/>
      </c>
      <c r="L174" s="4">
        <f t="shared" si="12"/>
        <v>776.25007562735527</v>
      </c>
      <c r="M174" s="4">
        <f t="shared" si="13"/>
        <v>9315.0009075282633</v>
      </c>
    </row>
    <row r="175" spans="1:13" x14ac:dyDescent="0.2">
      <c r="A175" s="134">
        <f t="shared" si="16"/>
        <v>46753</v>
      </c>
      <c r="B175" s="123">
        <f>(B174+C174)*(1+($C$3/1200))</f>
        <v>117575.57649133632</v>
      </c>
      <c r="C175" s="25">
        <f t="shared" si="14"/>
        <v>780.49629802523725</v>
      </c>
      <c r="D175" s="128">
        <f>(D174+E174)*(1+($C$3/1200))</f>
        <v>28123.449773196699</v>
      </c>
      <c r="E175" s="25">
        <f t="shared" si="14"/>
        <v>0</v>
      </c>
      <c r="F175" s="128">
        <f>(F174+G174)*(1+($C$3/1200))</f>
        <v>20684.054085625299</v>
      </c>
      <c r="G175" s="25">
        <f t="shared" si="14"/>
        <v>0</v>
      </c>
      <c r="H175" s="128">
        <f>(H174+I174)*(1+($C$3/1200))</f>
        <v>20684.054085625299</v>
      </c>
      <c r="I175" s="25">
        <f t="shared" si="14"/>
        <v>0</v>
      </c>
      <c r="J175" s="4">
        <f t="shared" si="15"/>
        <v>187067.13443578364</v>
      </c>
      <c r="K175" s="4" t="str">
        <f>IF(J175&gt;$K$5,"YES","")</f>
        <v/>
      </c>
      <c r="L175" s="4">
        <f t="shared" si="12"/>
        <v>779.44639348243174</v>
      </c>
      <c r="M175" s="4">
        <f t="shared" si="13"/>
        <v>9353.3567217891814</v>
      </c>
    </row>
    <row r="176" spans="1:13" x14ac:dyDescent="0.2">
      <c r="A176" s="134">
        <f t="shared" si="16"/>
        <v>46784</v>
      </c>
      <c r="B176" s="123">
        <f>(B175+C175)*(1+($C$3/1200))</f>
        <v>118361.99059300104</v>
      </c>
      <c r="C176" s="25">
        <f t="shared" si="14"/>
        <v>780.49629802523725</v>
      </c>
      <c r="D176" s="128">
        <f>(D175+E175)*(1+($C$3/1200))</f>
        <v>28124.855945685362</v>
      </c>
      <c r="E176" s="25">
        <f t="shared" si="14"/>
        <v>0</v>
      </c>
      <c r="F176" s="128">
        <f>(F175+G175)*(1+($C$3/1200))</f>
        <v>20685.088288329582</v>
      </c>
      <c r="G176" s="25">
        <f t="shared" si="14"/>
        <v>0</v>
      </c>
      <c r="H176" s="128">
        <f>(H175+I175)*(1+($C$3/1200))</f>
        <v>20685.088288329582</v>
      </c>
      <c r="I176" s="25">
        <f t="shared" si="14"/>
        <v>0</v>
      </c>
      <c r="J176" s="4">
        <f t="shared" si="15"/>
        <v>187857.02311534554</v>
      </c>
      <c r="K176" s="4" t="str">
        <f>IF(J176&gt;$K$5,"YES","")</f>
        <v/>
      </c>
      <c r="L176" s="4">
        <f t="shared" si="12"/>
        <v>782.73759631393978</v>
      </c>
      <c r="M176" s="4">
        <f t="shared" si="13"/>
        <v>9392.8511557672773</v>
      </c>
    </row>
    <row r="177" spans="1:13" x14ac:dyDescent="0.2">
      <c r="A177" s="134">
        <f t="shared" si="16"/>
        <v>46813</v>
      </c>
      <c r="B177" s="123">
        <f>(B176+C176)*(1+($C$3/1200))</f>
        <v>119148.44401537084</v>
      </c>
      <c r="C177" s="25">
        <f t="shared" si="14"/>
        <v>780.49629802523725</v>
      </c>
      <c r="D177" s="128">
        <f>(D176+E176)*(1+($C$3/1200))</f>
        <v>28126.262188482648</v>
      </c>
      <c r="E177" s="25">
        <f t="shared" si="14"/>
        <v>2000</v>
      </c>
      <c r="F177" s="128">
        <f>(F176+G176)*(1+($C$3/1200))</f>
        <v>20686.122542744</v>
      </c>
      <c r="G177" s="25">
        <f t="shared" si="14"/>
        <v>1979.9315994393974</v>
      </c>
      <c r="H177" s="128">
        <f>(H176+I176)*(1+($C$3/1200))</f>
        <v>20686.122542744</v>
      </c>
      <c r="I177" s="25">
        <f t="shared" si="14"/>
        <v>1979.9315994393974</v>
      </c>
      <c r="J177" s="4">
        <f t="shared" si="15"/>
        <v>188646.95128934149</v>
      </c>
      <c r="K177" s="4" t="str">
        <f>IF(J177&gt;$K$5,"YES","")</f>
        <v/>
      </c>
      <c r="L177" s="4">
        <f t="shared" si="12"/>
        <v>786.02896370558949</v>
      </c>
      <c r="M177" s="4">
        <f t="shared" si="13"/>
        <v>9432.3475644670743</v>
      </c>
    </row>
    <row r="178" spans="1:13" x14ac:dyDescent="0.2">
      <c r="A178" s="134">
        <f t="shared" si="16"/>
        <v>46844</v>
      </c>
      <c r="B178" s="123">
        <f>(B177+C177)*(1+($C$3/1200))</f>
        <v>119934.93676041176</v>
      </c>
      <c r="C178" s="25">
        <f t="shared" si="14"/>
        <v>780.49629802523725</v>
      </c>
      <c r="D178" s="128">
        <f>(D177+E177)*(1+($C$3/1200))</f>
        <v>30127.768501592076</v>
      </c>
      <c r="E178" s="25">
        <f t="shared" si="14"/>
        <v>0</v>
      </c>
      <c r="F178" s="128">
        <f>(F177+G177)*(1+($C$3/1200))</f>
        <v>22667.187444890511</v>
      </c>
      <c r="G178" s="25">
        <f t="shared" si="14"/>
        <v>0</v>
      </c>
      <c r="H178" s="128">
        <f>(H177+I177)*(1+($C$3/1200))</f>
        <v>22667.187444890511</v>
      </c>
      <c r="I178" s="25">
        <f t="shared" si="14"/>
        <v>0</v>
      </c>
      <c r="J178" s="4">
        <f t="shared" si="15"/>
        <v>195397.08015178484</v>
      </c>
      <c r="K178" s="4" t="str">
        <f>IF(J178&gt;$K$5,"YES","")</f>
        <v/>
      </c>
      <c r="L178" s="4">
        <f t="shared" si="12"/>
        <v>814.15450063243691</v>
      </c>
      <c r="M178" s="4">
        <f t="shared" si="13"/>
        <v>9769.8540075892433</v>
      </c>
    </row>
    <row r="179" spans="1:13" x14ac:dyDescent="0.2">
      <c r="A179" s="134">
        <f t="shared" si="16"/>
        <v>46874</v>
      </c>
      <c r="B179" s="123">
        <f>(B178+C178)*(1+($C$3/1200))</f>
        <v>120721.46883008993</v>
      </c>
      <c r="C179" s="25">
        <f t="shared" si="14"/>
        <v>780.49629802523725</v>
      </c>
      <c r="D179" s="128">
        <f>(D178+E178)*(1+($C$3/1200))</f>
        <v>30129.274890017157</v>
      </c>
      <c r="E179" s="25">
        <f t="shared" si="14"/>
        <v>0</v>
      </c>
      <c r="F179" s="128">
        <f>(F178+G178)*(1+($C$3/1200))</f>
        <v>22668.320804262759</v>
      </c>
      <c r="G179" s="25">
        <f t="shared" si="14"/>
        <v>0</v>
      </c>
      <c r="H179" s="128">
        <f>(H178+I178)*(1+($C$3/1200))</f>
        <v>22668.320804262759</v>
      </c>
      <c r="I179" s="25">
        <f t="shared" si="14"/>
        <v>0</v>
      </c>
      <c r="J179" s="4">
        <f t="shared" si="15"/>
        <v>196187.3853286326</v>
      </c>
      <c r="K179" s="4" t="str">
        <f>IF(J179&gt;$K$5,"YES","")</f>
        <v/>
      </c>
      <c r="L179" s="4">
        <f t="shared" si="12"/>
        <v>817.44743886930257</v>
      </c>
      <c r="M179" s="4">
        <f t="shared" si="13"/>
        <v>9809.3692664316313</v>
      </c>
    </row>
    <row r="180" spans="1:13" x14ac:dyDescent="0.2">
      <c r="A180" s="134">
        <f t="shared" si="16"/>
        <v>46905</v>
      </c>
      <c r="B180" s="123">
        <f>(B179+C179)*(1+($C$3/1200))</f>
        <v>121508.04022637158</v>
      </c>
      <c r="C180" s="25">
        <f t="shared" si="14"/>
        <v>780.49629802523725</v>
      </c>
      <c r="D180" s="128">
        <f>(D179+E179)*(1+($C$3/1200))</f>
        <v>30130.78135376166</v>
      </c>
      <c r="E180" s="25">
        <f t="shared" si="14"/>
        <v>0</v>
      </c>
      <c r="F180" s="128">
        <f>(F179+G179)*(1+($C$3/1200))</f>
        <v>22669.454220302974</v>
      </c>
      <c r="G180" s="25">
        <f t="shared" si="14"/>
        <v>0</v>
      </c>
      <c r="H180" s="128">
        <f>(H179+I179)*(1+($C$3/1200))</f>
        <v>22669.454220302974</v>
      </c>
      <c r="I180" s="25">
        <f t="shared" si="14"/>
        <v>0</v>
      </c>
      <c r="J180" s="4">
        <f t="shared" si="15"/>
        <v>196977.7300207392</v>
      </c>
      <c r="K180" s="4" t="str">
        <f>IF(J180&gt;$K$5,"YES","")</f>
        <v/>
      </c>
      <c r="L180" s="4">
        <f t="shared" si="12"/>
        <v>820.74054175308004</v>
      </c>
      <c r="M180" s="4">
        <f t="shared" si="13"/>
        <v>9848.8865010369609</v>
      </c>
    </row>
    <row r="181" spans="1:13" x14ac:dyDescent="0.2">
      <c r="A181" s="134">
        <f t="shared" si="16"/>
        <v>46935</v>
      </c>
      <c r="B181" s="123">
        <f>(B180+C180)*(1+($C$3/1200))</f>
        <v>122294.65095122304</v>
      </c>
      <c r="C181" s="25">
        <f t="shared" si="14"/>
        <v>780.49629802523725</v>
      </c>
      <c r="D181" s="128">
        <f>(D180+E180)*(1+($C$3/1200))</f>
        <v>30132.28789282935</v>
      </c>
      <c r="E181" s="25">
        <f t="shared" si="14"/>
        <v>0</v>
      </c>
      <c r="F181" s="128">
        <f>(F180+G180)*(1+($C$3/1200))</f>
        <v>22670.587693013993</v>
      </c>
      <c r="G181" s="25">
        <f t="shared" si="14"/>
        <v>0</v>
      </c>
      <c r="H181" s="128">
        <f>(H180+I180)*(1+($C$3/1200))</f>
        <v>22670.587693013993</v>
      </c>
      <c r="I181" s="25">
        <f t="shared" si="14"/>
        <v>0</v>
      </c>
      <c r="J181" s="4">
        <f t="shared" si="15"/>
        <v>197768.11423008039</v>
      </c>
      <c r="K181" s="4" t="str">
        <f>IF(J181&gt;$K$5,"YES","")</f>
        <v/>
      </c>
      <c r="L181" s="4">
        <f t="shared" si="12"/>
        <v>824.03380929200159</v>
      </c>
      <c r="M181" s="4">
        <f t="shared" si="13"/>
        <v>9888.4057115040196</v>
      </c>
    </row>
    <row r="182" spans="1:13" x14ac:dyDescent="0.2">
      <c r="A182" s="134">
        <f t="shared" si="16"/>
        <v>46966</v>
      </c>
      <c r="B182" s="123">
        <f>(B181+C181)*(1+($C$3/1200))</f>
        <v>123081.30100661075</v>
      </c>
      <c r="C182" s="25">
        <f t="shared" si="14"/>
        <v>780.49629802523725</v>
      </c>
      <c r="D182" s="128">
        <f>(D181+E181)*(1+($C$3/1200))</f>
        <v>30133.794507223996</v>
      </c>
      <c r="E182" s="25">
        <f t="shared" si="14"/>
        <v>0</v>
      </c>
      <c r="F182" s="128">
        <f>(F181+G181)*(1+($C$3/1200))</f>
        <v>22671.721222398646</v>
      </c>
      <c r="G182" s="25">
        <f t="shared" si="14"/>
        <v>0</v>
      </c>
      <c r="H182" s="128">
        <f>(H181+I181)*(1+($C$3/1200))</f>
        <v>22671.721222398646</v>
      </c>
      <c r="I182" s="25">
        <f t="shared" si="14"/>
        <v>0</v>
      </c>
      <c r="J182" s="4">
        <f t="shared" si="15"/>
        <v>198558.53795863205</v>
      </c>
      <c r="K182" s="4" t="str">
        <f>IF(J182&gt;$K$5,"YES","")</f>
        <v/>
      </c>
      <c r="L182" s="4">
        <f t="shared" si="12"/>
        <v>827.32724149430032</v>
      </c>
      <c r="M182" s="4">
        <f t="shared" si="13"/>
        <v>9927.9268979316039</v>
      </c>
    </row>
    <row r="183" spans="1:13" x14ac:dyDescent="0.2">
      <c r="A183" s="134">
        <f t="shared" si="16"/>
        <v>46997</v>
      </c>
      <c r="B183" s="123">
        <f>(B182+C182)*(1+($C$3/1200))</f>
        <v>123867.99039450123</v>
      </c>
      <c r="C183" s="25">
        <f t="shared" si="14"/>
        <v>780.49629802523725</v>
      </c>
      <c r="D183" s="128">
        <f>(D182+E182)*(1+($C$3/1200))</f>
        <v>30135.30119694936</v>
      </c>
      <c r="E183" s="25">
        <f t="shared" si="14"/>
        <v>0</v>
      </c>
      <c r="F183" s="128">
        <f>(F182+G182)*(1+($C$3/1200))</f>
        <v>22672.854808459768</v>
      </c>
      <c r="G183" s="25">
        <f t="shared" si="14"/>
        <v>0</v>
      </c>
      <c r="H183" s="128">
        <f>(H182+I182)*(1+($C$3/1200))</f>
        <v>22672.854808459768</v>
      </c>
      <c r="I183" s="25">
        <f t="shared" si="14"/>
        <v>0</v>
      </c>
      <c r="J183" s="4">
        <f t="shared" si="15"/>
        <v>199349.00120837011</v>
      </c>
      <c r="K183" s="4" t="str">
        <f>IF(J183&gt;$K$5,"YES","")</f>
        <v/>
      </c>
      <c r="L183" s="4">
        <f t="shared" si="12"/>
        <v>830.62083836820887</v>
      </c>
      <c r="M183" s="4">
        <f t="shared" si="13"/>
        <v>9967.4500604185068</v>
      </c>
    </row>
    <row r="184" spans="1:13" x14ac:dyDescent="0.2">
      <c r="A184" s="134">
        <f t="shared" si="16"/>
        <v>47027</v>
      </c>
      <c r="B184" s="123">
        <f>(B183+C183)*(1+($C$3/1200))</f>
        <v>124654.7191168611</v>
      </c>
      <c r="C184" s="25">
        <f t="shared" si="14"/>
        <v>780.49629802523725</v>
      </c>
      <c r="D184" s="128">
        <f>(D183+E183)*(1+($C$3/1200))</f>
        <v>30136.80796200921</v>
      </c>
      <c r="E184" s="25">
        <f t="shared" si="14"/>
        <v>0</v>
      </c>
      <c r="F184" s="128">
        <f>(F183+G183)*(1+($C$3/1200))</f>
        <v>22673.988451200192</v>
      </c>
      <c r="G184" s="25">
        <f t="shared" si="14"/>
        <v>0</v>
      </c>
      <c r="H184" s="128">
        <f>(H183+I183)*(1+($C$3/1200))</f>
        <v>22673.988451200192</v>
      </c>
      <c r="I184" s="25">
        <f t="shared" si="14"/>
        <v>0</v>
      </c>
      <c r="J184" s="4">
        <f t="shared" si="15"/>
        <v>200139.50398127068</v>
      </c>
      <c r="K184" s="4" t="str">
        <f>IF(J184&gt;$K$5,"YES","")</f>
        <v/>
      </c>
      <c r="L184" s="4">
        <f t="shared" si="12"/>
        <v>833.91459992196121</v>
      </c>
      <c r="M184" s="4">
        <f t="shared" si="13"/>
        <v>10006.975199063534</v>
      </c>
    </row>
    <row r="185" spans="1:13" x14ac:dyDescent="0.2">
      <c r="A185" s="134">
        <f t="shared" si="16"/>
        <v>47058</v>
      </c>
      <c r="B185" s="123">
        <f>(B184+C184)*(1+($C$3/1200))</f>
        <v>125441.48717565709</v>
      </c>
      <c r="C185" s="25">
        <f t="shared" si="14"/>
        <v>780.49629802523725</v>
      </c>
      <c r="D185" s="128">
        <f>(D184+E184)*(1+($C$3/1200))</f>
        <v>30138.314802407313</v>
      </c>
      <c r="E185" s="25">
        <f t="shared" si="14"/>
        <v>0</v>
      </c>
      <c r="F185" s="128">
        <f>(F184+G184)*(1+($C$3/1200))</f>
        <v>22675.122150622756</v>
      </c>
      <c r="G185" s="25">
        <f t="shared" si="14"/>
        <v>0</v>
      </c>
      <c r="H185" s="128">
        <f>(H184+I184)*(1+($C$3/1200))</f>
        <v>22675.122150622756</v>
      </c>
      <c r="I185" s="25">
        <f t="shared" si="14"/>
        <v>0</v>
      </c>
      <c r="J185" s="4">
        <f t="shared" si="15"/>
        <v>200930.0462793099</v>
      </c>
      <c r="K185" s="4" t="str">
        <f>IF(J185&gt;$K$5,"YES","")</f>
        <v/>
      </c>
      <c r="L185" s="4">
        <f t="shared" si="12"/>
        <v>837.20852616379125</v>
      </c>
      <c r="M185" s="4">
        <f t="shared" si="13"/>
        <v>10046.502313965495</v>
      </c>
    </row>
    <row r="186" spans="1:13" x14ac:dyDescent="0.2">
      <c r="A186" s="134">
        <f t="shared" si="16"/>
        <v>47088</v>
      </c>
      <c r="B186" s="123">
        <f>(B185+C185)*(1+($C$3/1200))</f>
        <v>126228.29457285602</v>
      </c>
      <c r="C186" s="25">
        <f t="shared" si="14"/>
        <v>780.49629802523725</v>
      </c>
      <c r="D186" s="128">
        <f>(D185+E185)*(1+($C$3/1200))</f>
        <v>30139.821718147436</v>
      </c>
      <c r="E186" s="25">
        <f t="shared" si="14"/>
        <v>0</v>
      </c>
      <c r="F186" s="128">
        <f>(F185+G185)*(1+($C$3/1200))</f>
        <v>22676.25590673029</v>
      </c>
      <c r="G186" s="25">
        <f t="shared" si="14"/>
        <v>0</v>
      </c>
      <c r="H186" s="128">
        <f>(H185+I185)*(1+($C$3/1200))</f>
        <v>22676.25590673029</v>
      </c>
      <c r="I186" s="25">
        <f t="shared" si="14"/>
        <v>0</v>
      </c>
      <c r="J186" s="4">
        <f t="shared" si="15"/>
        <v>201720.62810446401</v>
      </c>
      <c r="K186" s="4" t="str">
        <f>IF(J186&gt;$K$5,"YES","")</f>
        <v/>
      </c>
      <c r="L186" s="4">
        <f t="shared" si="12"/>
        <v>840.50261710193342</v>
      </c>
      <c r="M186" s="4">
        <f t="shared" si="13"/>
        <v>10086.031405223201</v>
      </c>
    </row>
    <row r="187" spans="1:13" x14ac:dyDescent="0.2">
      <c r="A187" s="134">
        <f t="shared" si="16"/>
        <v>47119</v>
      </c>
      <c r="B187" s="123">
        <f>(B186+C186)*(1+($C$3/1200))</f>
        <v>127015.14131042481</v>
      </c>
      <c r="C187" s="25">
        <f t="shared" si="14"/>
        <v>803.91118696599449</v>
      </c>
      <c r="D187" s="128">
        <f>(D186+E186)*(1+($C$3/1200))</f>
        <v>30141.328709233345</v>
      </c>
      <c r="E187" s="25">
        <f t="shared" si="14"/>
        <v>0</v>
      </c>
      <c r="F187" s="128">
        <f>(F186+G186)*(1+($C$3/1200))</f>
        <v>22677.389719525629</v>
      </c>
      <c r="G187" s="25">
        <f t="shared" si="14"/>
        <v>0</v>
      </c>
      <c r="H187" s="128">
        <f>(H186+I186)*(1+($C$3/1200))</f>
        <v>22677.389719525629</v>
      </c>
      <c r="I187" s="25">
        <f t="shared" si="14"/>
        <v>0</v>
      </c>
      <c r="J187" s="4">
        <f t="shared" si="15"/>
        <v>202511.24945870944</v>
      </c>
      <c r="K187" s="4" t="str">
        <f>IF(J187&gt;$K$5,"YES","")</f>
        <v/>
      </c>
      <c r="L187" s="4">
        <f t="shared" si="12"/>
        <v>843.79687274462276</v>
      </c>
      <c r="M187" s="4">
        <f t="shared" si="13"/>
        <v>10125.562472935473</v>
      </c>
    </row>
    <row r="188" spans="1:13" x14ac:dyDescent="0.2">
      <c r="A188" s="134">
        <f t="shared" si="16"/>
        <v>47150</v>
      </c>
      <c r="B188" s="123">
        <f>(B187+C187)*(1+($C$3/1200))</f>
        <v>127825.44345001569</v>
      </c>
      <c r="C188" s="25">
        <f t="shared" si="14"/>
        <v>803.91118696599449</v>
      </c>
      <c r="D188" s="128">
        <f>(D187+E187)*(1+($C$3/1200))</f>
        <v>30142.835775668809</v>
      </c>
      <c r="E188" s="25">
        <f t="shared" si="14"/>
        <v>0</v>
      </c>
      <c r="F188" s="128">
        <f>(F187+G187)*(1+($C$3/1200))</f>
        <v>22678.523589011606</v>
      </c>
      <c r="G188" s="25">
        <f t="shared" si="14"/>
        <v>0</v>
      </c>
      <c r="H188" s="128">
        <f>(H187+I187)*(1+($C$3/1200))</f>
        <v>22678.523589011606</v>
      </c>
      <c r="I188" s="25">
        <f t="shared" si="14"/>
        <v>0</v>
      </c>
      <c r="J188" s="4">
        <f t="shared" si="15"/>
        <v>203325.3264037077</v>
      </c>
      <c r="K188" s="4" t="str">
        <f>IF(J188&gt;$K$5,"YES","")</f>
        <v/>
      </c>
      <c r="L188" s="4">
        <f t="shared" si="12"/>
        <v>847.18886001544888</v>
      </c>
      <c r="M188" s="4">
        <f t="shared" si="13"/>
        <v>10166.266320185387</v>
      </c>
    </row>
    <row r="189" spans="1:13" x14ac:dyDescent="0.2">
      <c r="A189" s="134">
        <f t="shared" si="16"/>
        <v>47178</v>
      </c>
      <c r="B189" s="123">
        <f>(B188+C188)*(1+($C$3/1200))</f>
        <v>128635.78610471355</v>
      </c>
      <c r="C189" s="25">
        <f t="shared" si="14"/>
        <v>803.91118696599449</v>
      </c>
      <c r="D189" s="128">
        <f>(D188+E188)*(1+($C$3/1200))</f>
        <v>30144.342917457598</v>
      </c>
      <c r="E189" s="25">
        <f t="shared" si="14"/>
        <v>2000</v>
      </c>
      <c r="F189" s="128">
        <f>(F188+G188)*(1+($C$3/1200))</f>
        <v>22679.657515191058</v>
      </c>
      <c r="G189" s="25">
        <f t="shared" si="14"/>
        <v>2078.9281794113681</v>
      </c>
      <c r="H189" s="128">
        <f>(H188+I188)*(1+($C$3/1200))</f>
        <v>22679.657515191058</v>
      </c>
      <c r="I189" s="25">
        <f t="shared" si="14"/>
        <v>2078.9281794113681</v>
      </c>
      <c r="J189" s="4">
        <f t="shared" si="15"/>
        <v>204139.44405255327</v>
      </c>
      <c r="K189" s="4" t="str">
        <f>IF(J189&gt;$K$5,"YES","")</f>
        <v/>
      </c>
      <c r="L189" s="4">
        <f t="shared" si="12"/>
        <v>850.58101688563875</v>
      </c>
      <c r="M189" s="4">
        <f t="shared" si="13"/>
        <v>10206.972202627665</v>
      </c>
    </row>
    <row r="190" spans="1:13" x14ac:dyDescent="0.2">
      <c r="A190" s="134">
        <f t="shared" si="16"/>
        <v>47209</v>
      </c>
      <c r="B190" s="123">
        <f>(B189+C189)*(1+($C$3/1200))</f>
        <v>129446.16927654414</v>
      </c>
      <c r="C190" s="25">
        <f t="shared" si="14"/>
        <v>803.91118696599449</v>
      </c>
      <c r="D190" s="128">
        <f>(D189+E189)*(1+($C$3/1200))</f>
        <v>32145.950134603474</v>
      </c>
      <c r="E190" s="25">
        <f t="shared" si="14"/>
        <v>0</v>
      </c>
      <c r="F190" s="128">
        <f>(F189+G189)*(1+($C$3/1200))</f>
        <v>24759.823623887158</v>
      </c>
      <c r="G190" s="25">
        <f t="shared" si="14"/>
        <v>0</v>
      </c>
      <c r="H190" s="128">
        <f>(H189+I189)*(1+($C$3/1200))</f>
        <v>24759.823623887158</v>
      </c>
      <c r="I190" s="25">
        <f t="shared" si="14"/>
        <v>0</v>
      </c>
      <c r="J190" s="4">
        <f t="shared" si="15"/>
        <v>211111.7666589219</v>
      </c>
      <c r="K190" s="4" t="str">
        <f>IF(J190&gt;$K$5,"YES","")</f>
        <v/>
      </c>
      <c r="L190" s="4">
        <f t="shared" si="12"/>
        <v>879.63236107884131</v>
      </c>
      <c r="M190" s="4">
        <f t="shared" si="13"/>
        <v>10555.588332946096</v>
      </c>
    </row>
    <row r="191" spans="1:13" x14ac:dyDescent="0.2">
      <c r="A191" s="134">
        <f t="shared" si="16"/>
        <v>47239</v>
      </c>
      <c r="B191" s="123">
        <f>(B190+C190)*(1+($C$3/1200))</f>
        <v>130256.59296753333</v>
      </c>
      <c r="C191" s="25">
        <f t="shared" si="14"/>
        <v>803.91118696599449</v>
      </c>
      <c r="D191" s="128">
        <f>(D190+E190)*(1+($C$3/1200))</f>
        <v>32147.557432110207</v>
      </c>
      <c r="E191" s="25">
        <f t="shared" si="14"/>
        <v>0</v>
      </c>
      <c r="F191" s="128">
        <f>(F190+G190)*(1+($C$3/1200))</f>
        <v>24761.061615068356</v>
      </c>
      <c r="G191" s="25">
        <f t="shared" si="14"/>
        <v>0</v>
      </c>
      <c r="H191" s="128">
        <f>(H190+I190)*(1+($C$3/1200))</f>
        <v>24761.061615068356</v>
      </c>
      <c r="I191" s="25">
        <f t="shared" si="14"/>
        <v>0</v>
      </c>
      <c r="J191" s="4">
        <f t="shared" si="15"/>
        <v>211926.27362978025</v>
      </c>
      <c r="K191" s="4" t="str">
        <f>IF(J191&gt;$K$5,"YES","")</f>
        <v/>
      </c>
      <c r="L191" s="4">
        <f t="shared" si="12"/>
        <v>883.02614012408446</v>
      </c>
      <c r="M191" s="4">
        <f t="shared" si="13"/>
        <v>10596.313681489013</v>
      </c>
    </row>
    <row r="192" spans="1:13" x14ac:dyDescent="0.2">
      <c r="A192" s="134">
        <f t="shared" si="16"/>
        <v>47270</v>
      </c>
      <c r="B192" s="123">
        <f>(B191+C191)*(1+($C$3/1200))</f>
        <v>131067.05717970707</v>
      </c>
      <c r="C192" s="25">
        <f t="shared" si="14"/>
        <v>803.91118696599449</v>
      </c>
      <c r="D192" s="128">
        <f>(D191+E191)*(1+($C$3/1200))</f>
        <v>32149.164809981816</v>
      </c>
      <c r="E192" s="25">
        <f t="shared" si="14"/>
        <v>0</v>
      </c>
      <c r="F192" s="128">
        <f>(F191+G191)*(1+($C$3/1200))</f>
        <v>24762.299668149113</v>
      </c>
      <c r="G192" s="25">
        <f t="shared" si="14"/>
        <v>0</v>
      </c>
      <c r="H192" s="128">
        <f>(H191+I191)*(1+($C$3/1200))</f>
        <v>24762.299668149113</v>
      </c>
      <c r="I192" s="25">
        <f t="shared" si="14"/>
        <v>0</v>
      </c>
      <c r="J192" s="4">
        <f t="shared" si="15"/>
        <v>212740.82132598714</v>
      </c>
      <c r="K192" s="4" t="str">
        <f>IF(J192&gt;$K$5,"YES","")</f>
        <v/>
      </c>
      <c r="L192" s="4">
        <f t="shared" si="12"/>
        <v>886.42008885827988</v>
      </c>
      <c r="M192" s="4">
        <f t="shared" si="13"/>
        <v>10637.041066299358</v>
      </c>
    </row>
    <row r="193" spans="1:13" x14ac:dyDescent="0.2">
      <c r="A193" s="134">
        <f t="shared" si="16"/>
        <v>47300</v>
      </c>
      <c r="B193" s="123">
        <f>(B192+C192)*(1+($C$3/1200))</f>
        <v>131877.56191509141</v>
      </c>
      <c r="C193" s="25">
        <f t="shared" si="14"/>
        <v>803.91118696599449</v>
      </c>
      <c r="D193" s="128">
        <f>(D192+E192)*(1+($C$3/1200))</f>
        <v>32150.772268222318</v>
      </c>
      <c r="E193" s="25">
        <f t="shared" si="14"/>
        <v>0</v>
      </c>
      <c r="F193" s="128">
        <f>(F192+G192)*(1+($C$3/1200))</f>
        <v>24763.537783132524</v>
      </c>
      <c r="G193" s="25">
        <f t="shared" si="14"/>
        <v>0</v>
      </c>
      <c r="H193" s="128">
        <f>(H192+I192)*(1+($C$3/1200))</f>
        <v>24763.537783132524</v>
      </c>
      <c r="I193" s="25">
        <f t="shared" si="14"/>
        <v>0</v>
      </c>
      <c r="J193" s="4">
        <f t="shared" si="15"/>
        <v>213555.40974957877</v>
      </c>
      <c r="K193" s="4" t="str">
        <f>IF(J193&gt;$K$5,"YES","")</f>
        <v/>
      </c>
      <c r="L193" s="4">
        <f t="shared" si="12"/>
        <v>889.81420728991168</v>
      </c>
      <c r="M193" s="4">
        <f t="shared" si="13"/>
        <v>10677.77048747894</v>
      </c>
    </row>
    <row r="194" spans="1:13" x14ac:dyDescent="0.2">
      <c r="A194" s="134">
        <f t="shared" si="16"/>
        <v>47331</v>
      </c>
      <c r="B194" s="123">
        <f>(B193+C193)*(1+($C$3/1200))</f>
        <v>132688.10717571253</v>
      </c>
      <c r="C194" s="25">
        <f t="shared" si="14"/>
        <v>803.91118696599449</v>
      </c>
      <c r="D194" s="128">
        <f>(D193+E193)*(1+($C$3/1200))</f>
        <v>32152.379806835732</v>
      </c>
      <c r="E194" s="25">
        <f t="shared" si="14"/>
        <v>0</v>
      </c>
      <c r="F194" s="128">
        <f>(F193+G193)*(1+($C$3/1200))</f>
        <v>24764.775960021685</v>
      </c>
      <c r="G194" s="25">
        <f t="shared" si="14"/>
        <v>0</v>
      </c>
      <c r="H194" s="128">
        <f>(H193+I193)*(1+($C$3/1200))</f>
        <v>24764.775960021685</v>
      </c>
      <c r="I194" s="25">
        <f t="shared" si="14"/>
        <v>0</v>
      </c>
      <c r="J194" s="4">
        <f t="shared" si="15"/>
        <v>214370.03890259162</v>
      </c>
      <c r="K194" s="4" t="str">
        <f>IF(J194&gt;$K$5,"YES","")</f>
        <v/>
      </c>
      <c r="L194" s="4">
        <f t="shared" si="12"/>
        <v>893.2084954274651</v>
      </c>
      <c r="M194" s="4">
        <f t="shared" si="13"/>
        <v>10718.501945129581</v>
      </c>
    </row>
    <row r="195" spans="1:13" x14ac:dyDescent="0.2">
      <c r="A195" s="134">
        <f t="shared" si="16"/>
        <v>47362</v>
      </c>
      <c r="B195" s="123">
        <f>(B194+C194)*(1+($C$3/1200))</f>
        <v>133498.69296359667</v>
      </c>
      <c r="C195" s="25">
        <f t="shared" si="14"/>
        <v>803.91118696599449</v>
      </c>
      <c r="D195" s="128">
        <f>(D194+E194)*(1+($C$3/1200))</f>
        <v>32153.987425826079</v>
      </c>
      <c r="E195" s="25">
        <f t="shared" si="14"/>
        <v>0</v>
      </c>
      <c r="F195" s="128">
        <f>(F194+G194)*(1+($C$3/1200))</f>
        <v>24766.014198819688</v>
      </c>
      <c r="G195" s="25">
        <f t="shared" si="14"/>
        <v>0</v>
      </c>
      <c r="H195" s="128">
        <f>(H194+I194)*(1+($C$3/1200))</f>
        <v>24766.014198819688</v>
      </c>
      <c r="I195" s="25">
        <f t="shared" si="14"/>
        <v>0</v>
      </c>
      <c r="J195" s="4">
        <f t="shared" si="15"/>
        <v>215184.70878706215</v>
      </c>
      <c r="K195" s="4" t="str">
        <f>IF(J195&gt;$K$5,"YES","")</f>
        <v/>
      </c>
      <c r="L195" s="4">
        <f t="shared" si="12"/>
        <v>896.60295327942561</v>
      </c>
      <c r="M195" s="4">
        <f t="shared" si="13"/>
        <v>10759.235439353108</v>
      </c>
    </row>
    <row r="196" spans="1:13" x14ac:dyDescent="0.2">
      <c r="A196" s="134">
        <f t="shared" si="16"/>
        <v>47392</v>
      </c>
      <c r="B196" s="123">
        <f>(B195+C195)*(1+($C$3/1200))</f>
        <v>134309.3192807702</v>
      </c>
      <c r="C196" s="25">
        <f t="shared" si="14"/>
        <v>803.91118696599449</v>
      </c>
      <c r="D196" s="128">
        <f>(D195+E195)*(1+($C$3/1200))</f>
        <v>32155.595125197375</v>
      </c>
      <c r="E196" s="25">
        <f t="shared" si="14"/>
        <v>0</v>
      </c>
      <c r="F196" s="128">
        <f>(F195+G195)*(1+($C$3/1200))</f>
        <v>24767.252499529633</v>
      </c>
      <c r="G196" s="25">
        <f t="shared" si="14"/>
        <v>0</v>
      </c>
      <c r="H196" s="128">
        <f>(H195+I195)*(1+($C$3/1200))</f>
        <v>24767.252499529633</v>
      </c>
      <c r="I196" s="25">
        <f t="shared" si="14"/>
        <v>0</v>
      </c>
      <c r="J196" s="4">
        <f t="shared" si="15"/>
        <v>215999.41940502683</v>
      </c>
      <c r="K196" s="4" t="str">
        <f>IF(J196&gt;$K$5,"YES","")</f>
        <v/>
      </c>
      <c r="L196" s="4">
        <f t="shared" si="12"/>
        <v>899.99758085427857</v>
      </c>
      <c r="M196" s="4">
        <f t="shared" si="13"/>
        <v>10799.970970251343</v>
      </c>
    </row>
    <row r="197" spans="1:13" x14ac:dyDescent="0.2">
      <c r="A197" s="134">
        <f t="shared" si="16"/>
        <v>47423</v>
      </c>
      <c r="B197" s="123">
        <f>(B196+C196)*(1+($C$3/1200))</f>
        <v>135119.9861292596</v>
      </c>
      <c r="C197" s="25">
        <f t="shared" si="14"/>
        <v>803.91118696599449</v>
      </c>
      <c r="D197" s="128">
        <f>(D196+E196)*(1+($C$3/1200))</f>
        <v>32157.20290495364</v>
      </c>
      <c r="E197" s="25">
        <f t="shared" si="14"/>
        <v>0</v>
      </c>
      <c r="F197" s="128">
        <f>(F196+G196)*(1+($C$3/1200))</f>
        <v>24768.490862154613</v>
      </c>
      <c r="G197" s="25">
        <f t="shared" si="14"/>
        <v>0</v>
      </c>
      <c r="H197" s="128">
        <f>(H196+I196)*(1+($C$3/1200))</f>
        <v>24768.490862154613</v>
      </c>
      <c r="I197" s="25">
        <f t="shared" si="14"/>
        <v>0</v>
      </c>
      <c r="J197" s="4">
        <f t="shared" si="15"/>
        <v>216814.17075852246</v>
      </c>
      <c r="K197" s="4" t="str">
        <f>IF(J197&gt;$K$5,"YES","")</f>
        <v/>
      </c>
      <c r="L197" s="4">
        <f t="shared" si="12"/>
        <v>903.39237816051036</v>
      </c>
      <c r="M197" s="4">
        <f t="shared" si="13"/>
        <v>10840.708537926124</v>
      </c>
    </row>
    <row r="198" spans="1:13" x14ac:dyDescent="0.2">
      <c r="A198" s="134">
        <f t="shared" si="16"/>
        <v>47453</v>
      </c>
      <c r="B198" s="123">
        <f>(B197+C197)*(1+($C$3/1200))</f>
        <v>135930.69351109143</v>
      </c>
      <c r="C198" s="25">
        <f t="shared" si="14"/>
        <v>803.91118696599449</v>
      </c>
      <c r="D198" s="128">
        <f>(D197+E197)*(1+($C$3/1200))</f>
        <v>32158.81076509889</v>
      </c>
      <c r="E198" s="25">
        <f t="shared" si="14"/>
        <v>0</v>
      </c>
      <c r="F198" s="128">
        <f>(F197+G197)*(1+($C$3/1200))</f>
        <v>24769.729286697722</v>
      </c>
      <c r="G198" s="25">
        <f t="shared" si="14"/>
        <v>0</v>
      </c>
      <c r="H198" s="128">
        <f>(H197+I197)*(1+($C$3/1200))</f>
        <v>24769.729286697722</v>
      </c>
      <c r="I198" s="25">
        <f t="shared" si="14"/>
        <v>0</v>
      </c>
      <c r="J198" s="4">
        <f t="shared" si="15"/>
        <v>217628.96284958578</v>
      </c>
      <c r="K198" s="4" t="str">
        <f>IF(J198&gt;$K$5,"YES","")</f>
        <v/>
      </c>
      <c r="L198" s="4">
        <f t="shared" si="12"/>
        <v>906.78734520660748</v>
      </c>
      <c r="M198" s="4">
        <f t="shared" si="13"/>
        <v>10881.44814247929</v>
      </c>
    </row>
    <row r="199" spans="1:13" x14ac:dyDescent="0.2">
      <c r="A199" s="134">
        <f t="shared" si="16"/>
        <v>47484</v>
      </c>
      <c r="B199" s="123">
        <f>(B198+C198)*(1+($C$3/1200))</f>
        <v>136741.44142829234</v>
      </c>
      <c r="C199" s="25">
        <f t="shared" si="14"/>
        <v>828.02852257497409</v>
      </c>
      <c r="D199" s="128">
        <f>(D198+E198)*(1+($C$3/1200))</f>
        <v>32160.418705637148</v>
      </c>
      <c r="E199" s="25">
        <f t="shared" si="14"/>
        <v>0</v>
      </c>
      <c r="F199" s="128">
        <f>(F198+G198)*(1+($C$3/1200))</f>
        <v>24770.967773162061</v>
      </c>
      <c r="G199" s="25">
        <f t="shared" si="14"/>
        <v>0</v>
      </c>
      <c r="H199" s="128">
        <f>(H198+I198)*(1+($C$3/1200))</f>
        <v>24770.967773162061</v>
      </c>
      <c r="I199" s="25">
        <f t="shared" si="14"/>
        <v>0</v>
      </c>
      <c r="J199" s="4">
        <f t="shared" si="15"/>
        <v>218443.79568025362</v>
      </c>
      <c r="K199" s="4" t="str">
        <f>IF(J199&gt;$K$5,"YES","")</f>
        <v/>
      </c>
      <c r="L199" s="4">
        <f t="shared" si="12"/>
        <v>910.18248200105688</v>
      </c>
      <c r="M199" s="4">
        <f t="shared" si="13"/>
        <v>10922.189784012682</v>
      </c>
    </row>
    <row r="200" spans="1:13" x14ac:dyDescent="0.2">
      <c r="A200" s="134">
        <f t="shared" si="16"/>
        <v>47515</v>
      </c>
      <c r="B200" s="123">
        <f>(B199+C199)*(1+($C$3/1200))</f>
        <v>137576.34842436487</v>
      </c>
      <c r="C200" s="25">
        <f t="shared" si="14"/>
        <v>828.02852257497409</v>
      </c>
      <c r="D200" s="128">
        <f>(D199+E199)*(1+($C$3/1200))</f>
        <v>32162.026726572432</v>
      </c>
      <c r="E200" s="25">
        <f t="shared" si="14"/>
        <v>0</v>
      </c>
      <c r="F200" s="128">
        <f>(F199+G199)*(1+($C$3/1200))</f>
        <v>24772.206321550722</v>
      </c>
      <c r="G200" s="25">
        <f t="shared" si="14"/>
        <v>0</v>
      </c>
      <c r="H200" s="128">
        <f>(H199+I199)*(1+($C$3/1200))</f>
        <v>24772.206321550722</v>
      </c>
      <c r="I200" s="25">
        <f t="shared" si="14"/>
        <v>0</v>
      </c>
      <c r="J200" s="4">
        <f t="shared" si="15"/>
        <v>219282.78779403871</v>
      </c>
      <c r="K200" s="4" t="str">
        <f>IF(J200&gt;$K$5,"YES","")</f>
        <v/>
      </c>
      <c r="L200" s="4">
        <f t="shared" si="12"/>
        <v>913.67828247516138</v>
      </c>
      <c r="M200" s="4">
        <f t="shared" si="13"/>
        <v>10964.139389701937</v>
      </c>
    </row>
    <row r="201" spans="1:13" x14ac:dyDescent="0.2">
      <c r="A201" s="134">
        <f t="shared" si="16"/>
        <v>47543</v>
      </c>
      <c r="B201" s="123">
        <f>(B200+C200)*(1+($C$3/1200))</f>
        <v>138411.29716578723</v>
      </c>
      <c r="C201" s="25">
        <f t="shared" si="14"/>
        <v>828.02852257497409</v>
      </c>
      <c r="D201" s="128">
        <f>(D200+E200)*(1+($C$3/1200))</f>
        <v>32163.634827908765</v>
      </c>
      <c r="E201" s="25">
        <f t="shared" si="14"/>
        <v>2000</v>
      </c>
      <c r="F201" s="128">
        <f>(F200+G200)*(1+($C$3/1200))</f>
        <v>24773.444931866801</v>
      </c>
      <c r="G201" s="25">
        <f t="shared" si="14"/>
        <v>2182.8745883819361</v>
      </c>
      <c r="H201" s="128">
        <f>(H200+I200)*(1+($C$3/1200))</f>
        <v>24773.444931866801</v>
      </c>
      <c r="I201" s="25">
        <f t="shared" si="14"/>
        <v>2182.8745883819361</v>
      </c>
      <c r="J201" s="4">
        <f t="shared" si="15"/>
        <v>220121.8218574296</v>
      </c>
      <c r="K201" s="4" t="str">
        <f>IF(J201&gt;$K$5,"YES","")</f>
        <v/>
      </c>
      <c r="L201" s="4">
        <f t="shared" si="12"/>
        <v>917.17425773929006</v>
      </c>
      <c r="M201" s="4">
        <f t="shared" si="13"/>
        <v>11006.09109287148</v>
      </c>
    </row>
    <row r="202" spans="1:13" x14ac:dyDescent="0.2">
      <c r="A202" s="134">
        <f t="shared" si="16"/>
        <v>47574</v>
      </c>
      <c r="B202" s="123">
        <f>(B201+C201)*(1+($C$3/1200))</f>
        <v>139246.28765464664</v>
      </c>
      <c r="C202" s="25">
        <f t="shared" si="14"/>
        <v>828.02852257497409</v>
      </c>
      <c r="D202" s="128">
        <f>(D201+E201)*(1+($C$3/1200))</f>
        <v>34165.343009650169</v>
      </c>
      <c r="E202" s="25">
        <f t="shared" si="14"/>
        <v>0</v>
      </c>
      <c r="F202" s="128">
        <f>(F201+G201)*(1+($C$3/1200))</f>
        <v>26957.667336224753</v>
      </c>
      <c r="G202" s="25">
        <f t="shared" si="14"/>
        <v>0</v>
      </c>
      <c r="H202" s="128">
        <f>(H201+I201)*(1+($C$3/1200))</f>
        <v>26957.667336224753</v>
      </c>
      <c r="I202" s="25">
        <f t="shared" ref="I202:I265" si="17">IF(I$5="Annual",IF(MONTH($A202)=I$6,I$4,0),I$4)*(1+I$7)^(YEAR($A202)-YEAR($A$7))</f>
        <v>0</v>
      </c>
      <c r="J202" s="4">
        <f t="shared" si="15"/>
        <v>227326.9653367463</v>
      </c>
      <c r="K202" s="4" t="str">
        <f>IF(J202&gt;$K$5,"YES","")</f>
        <v/>
      </c>
      <c r="L202" s="4">
        <f t="shared" ref="L202:L265" si="18">J202*0.05/12</f>
        <v>947.19568890310973</v>
      </c>
      <c r="M202" s="4">
        <f t="shared" ref="M202:M265" si="19">L202*12</f>
        <v>11366.348266837316</v>
      </c>
    </row>
    <row r="203" spans="1:13" x14ac:dyDescent="0.2">
      <c r="A203" s="134">
        <f t="shared" si="16"/>
        <v>47604</v>
      </c>
      <c r="B203" s="123">
        <f>(B202+C202)*(1+($C$3/1200))</f>
        <v>140081.31989303051</v>
      </c>
      <c r="C203" s="25">
        <f t="shared" ref="C203:I266" si="20">IF(C$5="Annual",IF(MONTH($A203)=C$6,C$4,0),C$4)*(1+C$7)^(YEAR($A203)-YEAR($A$7))</f>
        <v>828.02852257497409</v>
      </c>
      <c r="D203" s="128">
        <f>(D202+E202)*(1+($C$3/1200))</f>
        <v>34167.051276800652</v>
      </c>
      <c r="E203" s="25">
        <f t="shared" si="20"/>
        <v>0</v>
      </c>
      <c r="F203" s="128">
        <f>(F202+G202)*(1+($C$3/1200))</f>
        <v>26959.015219591565</v>
      </c>
      <c r="G203" s="25">
        <f t="shared" si="20"/>
        <v>0</v>
      </c>
      <c r="H203" s="128">
        <f>(H202+I202)*(1+($C$3/1200))</f>
        <v>26959.015219591565</v>
      </c>
      <c r="I203" s="25">
        <f t="shared" si="20"/>
        <v>0</v>
      </c>
      <c r="J203" s="4">
        <f t="shared" ref="J203:J266" si="21">B203+D203+F203+H203</f>
        <v>228166.40160901428</v>
      </c>
      <c r="K203" s="4" t="str">
        <f>IF(J203&gt;$K$5,"YES","")</f>
        <v/>
      </c>
      <c r="L203" s="4">
        <f t="shared" si="18"/>
        <v>950.69334003755955</v>
      </c>
      <c r="M203" s="4">
        <f t="shared" si="19"/>
        <v>11408.320080450714</v>
      </c>
    </row>
    <row r="204" spans="1:13" x14ac:dyDescent="0.2">
      <c r="A204" s="134">
        <f t="shared" ref="A204:A267" si="22">A203+DAY(DATE(YEAR(A203),MONTH(A203)+1,))</f>
        <v>47635</v>
      </c>
      <c r="B204" s="123">
        <f>(B203+C203)*(1+($C$3/1200))</f>
        <v>140916.39388302629</v>
      </c>
      <c r="C204" s="25">
        <f t="shared" si="20"/>
        <v>828.02852257497409</v>
      </c>
      <c r="D204" s="128">
        <f>(D203+E203)*(1+($C$3/1200))</f>
        <v>34168.759629364497</v>
      </c>
      <c r="E204" s="25">
        <f t="shared" si="20"/>
        <v>0</v>
      </c>
      <c r="F204" s="128">
        <f>(F203+G203)*(1+($C$3/1200))</f>
        <v>26960.363170352546</v>
      </c>
      <c r="G204" s="25">
        <f t="shared" si="20"/>
        <v>0</v>
      </c>
      <c r="H204" s="128">
        <f>(H203+I203)*(1+($C$3/1200))</f>
        <v>26960.363170352546</v>
      </c>
      <c r="I204" s="25">
        <f t="shared" si="20"/>
        <v>0</v>
      </c>
      <c r="J204" s="4">
        <f t="shared" si="21"/>
        <v>229005.87985309586</v>
      </c>
      <c r="K204" s="4" t="str">
        <f>IF(J204&gt;$K$5,"YES","")</f>
        <v/>
      </c>
      <c r="L204" s="4">
        <f t="shared" si="18"/>
        <v>954.19116605456611</v>
      </c>
      <c r="M204" s="4">
        <f t="shared" si="19"/>
        <v>11450.293992654793</v>
      </c>
    </row>
    <row r="205" spans="1:13" x14ac:dyDescent="0.2">
      <c r="A205" s="134">
        <f t="shared" si="22"/>
        <v>47665</v>
      </c>
      <c r="B205" s="123">
        <f>(B204+C204)*(1+($C$3/1200))</f>
        <v>141751.50962672158</v>
      </c>
      <c r="C205" s="25">
        <f t="shared" si="20"/>
        <v>828.02852257497409</v>
      </c>
      <c r="D205" s="128">
        <f>(D204+E204)*(1+($C$3/1200))</f>
        <v>34170.468067345966</v>
      </c>
      <c r="E205" s="25">
        <f t="shared" si="20"/>
        <v>0</v>
      </c>
      <c r="F205" s="128">
        <f>(F204+G204)*(1+($C$3/1200))</f>
        <v>26961.711188511068</v>
      </c>
      <c r="G205" s="25">
        <f t="shared" si="20"/>
        <v>0</v>
      </c>
      <c r="H205" s="128">
        <f>(H204+I204)*(1+($C$3/1200))</f>
        <v>26961.711188511068</v>
      </c>
      <c r="I205" s="25">
        <f t="shared" si="20"/>
        <v>0</v>
      </c>
      <c r="J205" s="4">
        <f t="shared" si="21"/>
        <v>229845.40007108971</v>
      </c>
      <c r="K205" s="4" t="str">
        <f>IF(J205&gt;$K$5,"YES","")</f>
        <v/>
      </c>
      <c r="L205" s="4">
        <f t="shared" si="18"/>
        <v>957.68916696287386</v>
      </c>
      <c r="M205" s="4">
        <f t="shared" si="19"/>
        <v>11492.270003554486</v>
      </c>
    </row>
    <row r="206" spans="1:13" x14ac:dyDescent="0.2">
      <c r="A206" s="134">
        <f t="shared" si="22"/>
        <v>47696</v>
      </c>
      <c r="B206" s="123">
        <f>(B205+C205)*(1+($C$3/1200))</f>
        <v>142586.66712620406</v>
      </c>
      <c r="C206" s="25">
        <f t="shared" si="20"/>
        <v>828.02852257497409</v>
      </c>
      <c r="D206" s="128">
        <f>(D205+E205)*(1+($C$3/1200))</f>
        <v>34172.176590749339</v>
      </c>
      <c r="E206" s="25">
        <f t="shared" si="20"/>
        <v>0</v>
      </c>
      <c r="F206" s="128">
        <f>(F205+G205)*(1+($C$3/1200))</f>
        <v>26963.059274070496</v>
      </c>
      <c r="G206" s="25">
        <f t="shared" si="20"/>
        <v>0</v>
      </c>
      <c r="H206" s="128">
        <f>(H205+I205)*(1+($C$3/1200))</f>
        <v>26963.059274070496</v>
      </c>
      <c r="I206" s="25">
        <f t="shared" si="20"/>
        <v>0</v>
      </c>
      <c r="J206" s="4">
        <f t="shared" si="21"/>
        <v>230684.96226509439</v>
      </c>
      <c r="K206" s="4" t="str">
        <f>IF(J206&gt;$K$5,"YES","")</f>
        <v/>
      </c>
      <c r="L206" s="4">
        <f t="shared" si="18"/>
        <v>961.18734277122667</v>
      </c>
      <c r="M206" s="4">
        <f t="shared" si="19"/>
        <v>11534.24811325472</v>
      </c>
    </row>
    <row r="207" spans="1:13" x14ac:dyDescent="0.2">
      <c r="A207" s="134">
        <f t="shared" si="22"/>
        <v>47727</v>
      </c>
      <c r="B207" s="123">
        <f>(B206+C206)*(1+($C$3/1200))</f>
        <v>143421.86638356149</v>
      </c>
      <c r="C207" s="25">
        <f t="shared" si="20"/>
        <v>828.02852257497409</v>
      </c>
      <c r="D207" s="128">
        <f>(D206+E206)*(1+($C$3/1200))</f>
        <v>34173.885199578879</v>
      </c>
      <c r="E207" s="25">
        <f t="shared" si="20"/>
        <v>0</v>
      </c>
      <c r="F207" s="128">
        <f>(F206+G206)*(1+($C$3/1200))</f>
        <v>26964.407427034203</v>
      </c>
      <c r="G207" s="25">
        <f t="shared" si="20"/>
        <v>0</v>
      </c>
      <c r="H207" s="128">
        <f>(H206+I206)*(1+($C$3/1200))</f>
        <v>26964.407427034203</v>
      </c>
      <c r="I207" s="25">
        <f t="shared" si="20"/>
        <v>0</v>
      </c>
      <c r="J207" s="4">
        <f t="shared" si="21"/>
        <v>231524.56643720876</v>
      </c>
      <c r="K207" s="4" t="str">
        <f>IF(J207&gt;$K$5,"YES","")</f>
        <v/>
      </c>
      <c r="L207" s="4">
        <f t="shared" si="18"/>
        <v>964.68569348836991</v>
      </c>
      <c r="M207" s="4">
        <f t="shared" si="19"/>
        <v>11576.228321860439</v>
      </c>
    </row>
    <row r="208" spans="1:13" x14ac:dyDescent="0.2">
      <c r="A208" s="134">
        <f t="shared" si="22"/>
        <v>47757</v>
      </c>
      <c r="B208" s="123">
        <f>(B207+C207)*(1+($C$3/1200))</f>
        <v>144257.1074008818</v>
      </c>
      <c r="C208" s="25">
        <f t="shared" si="20"/>
        <v>828.02852257497409</v>
      </c>
      <c r="D208" s="128">
        <f>(D207+E207)*(1+($C$3/1200))</f>
        <v>34175.593893838864</v>
      </c>
      <c r="E208" s="25">
        <f t="shared" si="20"/>
        <v>0</v>
      </c>
      <c r="F208" s="128">
        <f>(F207+G207)*(1+($C$3/1200))</f>
        <v>26965.755647405556</v>
      </c>
      <c r="G208" s="25">
        <f t="shared" si="20"/>
        <v>0</v>
      </c>
      <c r="H208" s="128">
        <f>(H207+I207)*(1+($C$3/1200))</f>
        <v>26965.755647405556</v>
      </c>
      <c r="I208" s="25">
        <f t="shared" si="20"/>
        <v>0</v>
      </c>
      <c r="J208" s="4">
        <f t="shared" si="21"/>
        <v>232364.21258953176</v>
      </c>
      <c r="K208" s="4" t="str">
        <f>IF(J208&gt;$K$5,"YES","")</f>
        <v/>
      </c>
      <c r="L208" s="4">
        <f t="shared" si="18"/>
        <v>968.18421912304905</v>
      </c>
      <c r="M208" s="4">
        <f t="shared" si="19"/>
        <v>11618.210629476589</v>
      </c>
    </row>
    <row r="209" spans="1:13" x14ac:dyDescent="0.2">
      <c r="A209" s="134">
        <f t="shared" si="22"/>
        <v>47788</v>
      </c>
      <c r="B209" s="123">
        <f>(B208+C208)*(1+($C$3/1200))</f>
        <v>145092.39018025296</v>
      </c>
      <c r="C209" s="25">
        <f t="shared" si="20"/>
        <v>828.02852257497409</v>
      </c>
      <c r="D209" s="128">
        <f>(D208+E208)*(1+($C$3/1200))</f>
        <v>34177.302673533559</v>
      </c>
      <c r="E209" s="25">
        <f t="shared" si="20"/>
        <v>0</v>
      </c>
      <c r="F209" s="128">
        <f>(F208+G208)*(1+($C$3/1200))</f>
        <v>26967.10393518793</v>
      </c>
      <c r="G209" s="25">
        <f t="shared" si="20"/>
        <v>0</v>
      </c>
      <c r="H209" s="128">
        <f>(H208+I208)*(1+($C$3/1200))</f>
        <v>26967.10393518793</v>
      </c>
      <c r="I209" s="25">
        <f t="shared" si="20"/>
        <v>0</v>
      </c>
      <c r="J209" s="4">
        <f t="shared" si="21"/>
        <v>233203.90072416235</v>
      </c>
      <c r="K209" s="4" t="str">
        <f>IF(J209&gt;$K$5,"YES","")</f>
        <v/>
      </c>
      <c r="L209" s="4">
        <f t="shared" si="18"/>
        <v>971.6829196840099</v>
      </c>
      <c r="M209" s="4">
        <f t="shared" si="19"/>
        <v>11660.195036208119</v>
      </c>
    </row>
    <row r="210" spans="1:13" x14ac:dyDescent="0.2">
      <c r="A210" s="134">
        <f t="shared" si="22"/>
        <v>47818</v>
      </c>
      <c r="B210" s="123">
        <f>(B209+C209)*(1+($C$3/1200))</f>
        <v>145927.71472376309</v>
      </c>
      <c r="C210" s="25">
        <f t="shared" si="20"/>
        <v>828.02852257497409</v>
      </c>
      <c r="D210" s="128">
        <f>(D209+E209)*(1+($C$3/1200))</f>
        <v>34179.011538667241</v>
      </c>
      <c r="E210" s="25">
        <f t="shared" si="20"/>
        <v>0</v>
      </c>
      <c r="F210" s="128">
        <f>(F209+G209)*(1+($C$3/1200))</f>
        <v>26968.452290384692</v>
      </c>
      <c r="G210" s="25">
        <f t="shared" si="20"/>
        <v>0</v>
      </c>
      <c r="H210" s="128">
        <f>(H209+I209)*(1+($C$3/1200))</f>
        <v>26968.452290384692</v>
      </c>
      <c r="I210" s="25">
        <f t="shared" si="20"/>
        <v>0</v>
      </c>
      <c r="J210" s="4">
        <f t="shared" si="21"/>
        <v>234043.63084319967</v>
      </c>
      <c r="K210" s="4" t="str">
        <f>IF(J210&gt;$K$5,"YES","")</f>
        <v/>
      </c>
      <c r="L210" s="4">
        <f t="shared" si="18"/>
        <v>975.18179517999863</v>
      </c>
      <c r="M210" s="4">
        <f t="shared" si="19"/>
        <v>11702.181542159984</v>
      </c>
    </row>
    <row r="211" spans="1:13" x14ac:dyDescent="0.2">
      <c r="A211" s="134">
        <f t="shared" si="22"/>
        <v>47849</v>
      </c>
      <c r="B211" s="123">
        <f>(B210+C210)*(1+($C$3/1200))</f>
        <v>146763.08103350041</v>
      </c>
      <c r="C211" s="25">
        <f t="shared" si="20"/>
        <v>852.86937825222333</v>
      </c>
      <c r="D211" s="128">
        <f>(D210+E210)*(1+($C$3/1200))</f>
        <v>34180.72048924418</v>
      </c>
      <c r="E211" s="25">
        <f t="shared" si="20"/>
        <v>0</v>
      </c>
      <c r="F211" s="128">
        <f>(F210+G210)*(1+($C$3/1200))</f>
        <v>26969.800712999215</v>
      </c>
      <c r="G211" s="25">
        <f t="shared" si="20"/>
        <v>0</v>
      </c>
      <c r="H211" s="128">
        <f>(H210+I210)*(1+($C$3/1200))</f>
        <v>26969.800712999215</v>
      </c>
      <c r="I211" s="25">
        <f t="shared" si="20"/>
        <v>0</v>
      </c>
      <c r="J211" s="4">
        <f t="shared" si="21"/>
        <v>234883.40294874302</v>
      </c>
      <c r="K211" s="4" t="str">
        <f>IF(J211&gt;$K$5,"YES","")</f>
        <v/>
      </c>
      <c r="L211" s="4">
        <f t="shared" si="18"/>
        <v>978.68084561976264</v>
      </c>
      <c r="M211" s="4">
        <f t="shared" si="19"/>
        <v>11744.170147437151</v>
      </c>
    </row>
    <row r="212" spans="1:13" x14ac:dyDescent="0.2">
      <c r="A212" s="134">
        <f t="shared" si="22"/>
        <v>47880</v>
      </c>
      <c r="B212" s="123">
        <f>(B211+C211)*(1+($C$3/1200))</f>
        <v>147623.33120927322</v>
      </c>
      <c r="C212" s="25">
        <f t="shared" si="20"/>
        <v>852.86937825222333</v>
      </c>
      <c r="D212" s="128">
        <f>(D211+E211)*(1+($C$3/1200))</f>
        <v>34182.42952526865</v>
      </c>
      <c r="E212" s="25">
        <f t="shared" si="20"/>
        <v>0</v>
      </c>
      <c r="F212" s="128">
        <f>(F211+G211)*(1+($C$3/1200))</f>
        <v>26971.149203034867</v>
      </c>
      <c r="G212" s="25">
        <f t="shared" si="20"/>
        <v>0</v>
      </c>
      <c r="H212" s="128">
        <f>(H211+I211)*(1+($C$3/1200))</f>
        <v>26971.149203034867</v>
      </c>
      <c r="I212" s="25">
        <f t="shared" si="20"/>
        <v>0</v>
      </c>
      <c r="J212" s="4">
        <f t="shared" si="21"/>
        <v>235748.05914061161</v>
      </c>
      <c r="K212" s="4" t="str">
        <f>IF(J212&gt;$K$5,"YES","")</f>
        <v/>
      </c>
      <c r="L212" s="4">
        <f t="shared" si="18"/>
        <v>982.28357975254846</v>
      </c>
      <c r="M212" s="4">
        <f t="shared" si="19"/>
        <v>11787.402957030581</v>
      </c>
    </row>
    <row r="213" spans="1:13" x14ac:dyDescent="0.2">
      <c r="A213" s="134">
        <f t="shared" si="22"/>
        <v>47908</v>
      </c>
      <c r="B213" s="123">
        <f>(B212+C212)*(1+($C$3/1200))</f>
        <v>148483.62439755484</v>
      </c>
      <c r="C213" s="25">
        <f t="shared" si="20"/>
        <v>852.86937825222333</v>
      </c>
      <c r="D213" s="128">
        <f>(D212+E212)*(1+($C$3/1200))</f>
        <v>34184.138646744919</v>
      </c>
      <c r="E213" s="25">
        <f t="shared" si="20"/>
        <v>2000</v>
      </c>
      <c r="F213" s="128">
        <f>(F212+G212)*(1+($C$3/1200))</f>
        <v>26972.497760495022</v>
      </c>
      <c r="G213" s="25">
        <f t="shared" si="20"/>
        <v>2292.0183178010329</v>
      </c>
      <c r="H213" s="128">
        <f>(H212+I212)*(1+($C$3/1200))</f>
        <v>26972.497760495022</v>
      </c>
      <c r="I213" s="25">
        <f t="shared" si="20"/>
        <v>2292.0183178010329</v>
      </c>
      <c r="J213" s="4">
        <f t="shared" si="21"/>
        <v>236612.75856528981</v>
      </c>
      <c r="K213" s="4" t="str">
        <f>IF(J213&gt;$K$5,"YES","")</f>
        <v/>
      </c>
      <c r="L213" s="4">
        <f t="shared" si="18"/>
        <v>985.88649402204101</v>
      </c>
      <c r="M213" s="4">
        <f t="shared" si="19"/>
        <v>11830.637928264492</v>
      </c>
    </row>
    <row r="214" spans="1:13" x14ac:dyDescent="0.2">
      <c r="A214" s="134">
        <f t="shared" si="22"/>
        <v>47939</v>
      </c>
      <c r="B214" s="123">
        <f>(B213+C213)*(1+($C$3/1200))</f>
        <v>149343.96060049586</v>
      </c>
      <c r="C214" s="25">
        <f t="shared" si="20"/>
        <v>852.86937825222333</v>
      </c>
      <c r="D214" s="128">
        <f>(D213+E213)*(1+($C$3/1200))</f>
        <v>36185.947853677259</v>
      </c>
      <c r="E214" s="25">
        <f t="shared" si="20"/>
        <v>0</v>
      </c>
      <c r="F214" s="128">
        <f>(F213+G213)*(1+($C$3/1200))</f>
        <v>29265.979304099972</v>
      </c>
      <c r="G214" s="25">
        <f t="shared" si="20"/>
        <v>0</v>
      </c>
      <c r="H214" s="128">
        <f>(H213+I213)*(1+($C$3/1200))</f>
        <v>29265.979304099972</v>
      </c>
      <c r="I214" s="25">
        <f t="shared" si="20"/>
        <v>0</v>
      </c>
      <c r="J214" s="4">
        <f t="shared" si="21"/>
        <v>244061.86706237309</v>
      </c>
      <c r="K214" s="4" t="str">
        <f>IF(J214&gt;$K$5,"YES","")</f>
        <v/>
      </c>
      <c r="L214" s="4">
        <f t="shared" si="18"/>
        <v>1016.9244460932213</v>
      </c>
      <c r="M214" s="4">
        <f t="shared" si="19"/>
        <v>12203.093353118655</v>
      </c>
    </row>
    <row r="215" spans="1:13" x14ac:dyDescent="0.2">
      <c r="A215" s="134">
        <f t="shared" si="22"/>
        <v>47969</v>
      </c>
      <c r="B215" s="123">
        <f>(B214+C214)*(1+($C$3/1200))</f>
        <v>150204.33982024703</v>
      </c>
      <c r="C215" s="25">
        <f t="shared" si="20"/>
        <v>852.86937825222333</v>
      </c>
      <c r="D215" s="128">
        <f>(D214+E214)*(1+($C$3/1200))</f>
        <v>36187.757151069949</v>
      </c>
      <c r="E215" s="25">
        <f t="shared" si="20"/>
        <v>0</v>
      </c>
      <c r="F215" s="128">
        <f>(F214+G214)*(1+($C$3/1200))</f>
        <v>29267.442603065181</v>
      </c>
      <c r="G215" s="25">
        <f t="shared" si="20"/>
        <v>0</v>
      </c>
      <c r="H215" s="128">
        <f>(H214+I214)*(1+($C$3/1200))</f>
        <v>29267.442603065181</v>
      </c>
      <c r="I215" s="25">
        <f t="shared" si="20"/>
        <v>0</v>
      </c>
      <c r="J215" s="4">
        <f t="shared" si="21"/>
        <v>244926.98217744729</v>
      </c>
      <c r="K215" s="4" t="str">
        <f>IF(J215&gt;$K$5,"YES","")</f>
        <v/>
      </c>
      <c r="L215" s="4">
        <f t="shared" si="18"/>
        <v>1020.5290924060305</v>
      </c>
      <c r="M215" s="4">
        <f t="shared" si="19"/>
        <v>12246.349108872366</v>
      </c>
    </row>
    <row r="216" spans="1:13" x14ac:dyDescent="0.2">
      <c r="A216" s="134">
        <f t="shared" si="22"/>
        <v>48000</v>
      </c>
      <c r="B216" s="123">
        <f>(B215+C215)*(1+($C$3/1200))</f>
        <v>151064.7620589592</v>
      </c>
      <c r="C216" s="25">
        <f t="shared" si="20"/>
        <v>852.86937825222333</v>
      </c>
      <c r="D216" s="128">
        <f>(D215+E215)*(1+($C$3/1200))</f>
        <v>36189.566538927509</v>
      </c>
      <c r="E216" s="25">
        <f t="shared" si="20"/>
        <v>0</v>
      </c>
      <c r="F216" s="128">
        <f>(F215+G215)*(1+($C$3/1200))</f>
        <v>29268.905975195339</v>
      </c>
      <c r="G216" s="25">
        <f t="shared" si="20"/>
        <v>0</v>
      </c>
      <c r="H216" s="128">
        <f>(H215+I215)*(1+($C$3/1200))</f>
        <v>29268.905975195339</v>
      </c>
      <c r="I216" s="25">
        <f t="shared" si="20"/>
        <v>0</v>
      </c>
      <c r="J216" s="4">
        <f t="shared" si="21"/>
        <v>245792.14054827741</v>
      </c>
      <c r="K216" s="4" t="str">
        <f>IF(J216&gt;$K$5,"YES","")</f>
        <v/>
      </c>
      <c r="L216" s="4">
        <f t="shared" si="18"/>
        <v>1024.1339189511559</v>
      </c>
      <c r="M216" s="4">
        <f t="shared" si="19"/>
        <v>12289.607027413871</v>
      </c>
    </row>
    <row r="217" spans="1:13" x14ac:dyDescent="0.2">
      <c r="A217" s="134">
        <f t="shared" si="22"/>
        <v>48030</v>
      </c>
      <c r="B217" s="123">
        <f>(B216+C216)*(1+($C$3/1200))</f>
        <v>151925.22731878329</v>
      </c>
      <c r="C217" s="25">
        <f t="shared" si="20"/>
        <v>852.86937825222333</v>
      </c>
      <c r="D217" s="128">
        <f>(D216+E216)*(1+($C$3/1200))</f>
        <v>36191.376017254457</v>
      </c>
      <c r="E217" s="25">
        <f t="shared" si="20"/>
        <v>0</v>
      </c>
      <c r="F217" s="128">
        <f>(F216+G216)*(1+($C$3/1200))</f>
        <v>29270.369420494102</v>
      </c>
      <c r="G217" s="25">
        <f t="shared" si="20"/>
        <v>0</v>
      </c>
      <c r="H217" s="128">
        <f>(H216+I216)*(1+($C$3/1200))</f>
        <v>29270.369420494102</v>
      </c>
      <c r="I217" s="25">
        <f t="shared" si="20"/>
        <v>0</v>
      </c>
      <c r="J217" s="4">
        <f t="shared" si="21"/>
        <v>246657.34217702594</v>
      </c>
      <c r="K217" s="4" t="str">
        <f>IF(J217&gt;$K$5,"YES","")</f>
        <v/>
      </c>
      <c r="L217" s="4">
        <f t="shared" si="18"/>
        <v>1027.7389257376083</v>
      </c>
      <c r="M217" s="4">
        <f t="shared" si="19"/>
        <v>12332.8671088513</v>
      </c>
    </row>
    <row r="218" spans="1:13" x14ac:dyDescent="0.2">
      <c r="A218" s="134">
        <f t="shared" si="22"/>
        <v>48061</v>
      </c>
      <c r="B218" s="123">
        <f>(B217+C217)*(1+($C$3/1200))</f>
        <v>152785.73560187037</v>
      </c>
      <c r="C218" s="25">
        <f t="shared" si="20"/>
        <v>852.86937825222333</v>
      </c>
      <c r="D218" s="128">
        <f>(D217+E217)*(1+($C$3/1200))</f>
        <v>36193.185586055326</v>
      </c>
      <c r="E218" s="25">
        <f t="shared" si="20"/>
        <v>0</v>
      </c>
      <c r="F218" s="128">
        <f>(F217+G217)*(1+($C$3/1200))</f>
        <v>29271.83293896513</v>
      </c>
      <c r="G218" s="25">
        <f t="shared" si="20"/>
        <v>0</v>
      </c>
      <c r="H218" s="128">
        <f>(H217+I217)*(1+($C$3/1200))</f>
        <v>29271.83293896513</v>
      </c>
      <c r="I218" s="25">
        <f t="shared" si="20"/>
        <v>0</v>
      </c>
      <c r="J218" s="4">
        <f t="shared" si="21"/>
        <v>247522.58706585594</v>
      </c>
      <c r="K218" s="4" t="str">
        <f>IF(J218&gt;$K$5,"YES","")</f>
        <v/>
      </c>
      <c r="L218" s="4">
        <f t="shared" si="18"/>
        <v>1031.3441127743997</v>
      </c>
      <c r="M218" s="4">
        <f t="shared" si="19"/>
        <v>12376.129353292796</v>
      </c>
    </row>
    <row r="219" spans="1:13" x14ac:dyDescent="0.2">
      <c r="A219" s="134">
        <f t="shared" si="22"/>
        <v>48092</v>
      </c>
      <c r="B219" s="123">
        <f>(B218+C218)*(1+($C$3/1200))</f>
        <v>153646.28691037162</v>
      </c>
      <c r="C219" s="25">
        <f t="shared" si="20"/>
        <v>852.86937825222333</v>
      </c>
      <c r="D219" s="128">
        <f>(D218+E218)*(1+($C$3/1200))</f>
        <v>36194.995245334634</v>
      </c>
      <c r="E219" s="25">
        <f t="shared" si="20"/>
        <v>0</v>
      </c>
      <c r="F219" s="128">
        <f>(F218+G218)*(1+($C$3/1200))</f>
        <v>29273.296530612082</v>
      </c>
      <c r="G219" s="25">
        <f t="shared" si="20"/>
        <v>0</v>
      </c>
      <c r="H219" s="128">
        <f>(H218+I218)*(1+($C$3/1200))</f>
        <v>29273.296530612082</v>
      </c>
      <c r="I219" s="25">
        <f t="shared" si="20"/>
        <v>0</v>
      </c>
      <c r="J219" s="4">
        <f t="shared" si="21"/>
        <v>248387.87521693041</v>
      </c>
      <c r="K219" s="4" t="str">
        <f>IF(J219&gt;$K$5,"YES","")</f>
        <v/>
      </c>
      <c r="L219" s="4">
        <f t="shared" si="18"/>
        <v>1034.9494800705434</v>
      </c>
      <c r="M219" s="4">
        <f t="shared" si="19"/>
        <v>12419.39376084652</v>
      </c>
    </row>
    <row r="220" spans="1:13" x14ac:dyDescent="0.2">
      <c r="A220" s="134">
        <f t="shared" si="22"/>
        <v>48122</v>
      </c>
      <c r="B220" s="123">
        <f>(B219+C219)*(1+($C$3/1200))</f>
        <v>154506.88124643828</v>
      </c>
      <c r="C220" s="25">
        <f t="shared" si="20"/>
        <v>852.86937825222333</v>
      </c>
      <c r="D220" s="128">
        <f>(D219+E219)*(1+($C$3/1200))</f>
        <v>36196.804995096907</v>
      </c>
      <c r="E220" s="25">
        <f t="shared" si="20"/>
        <v>0</v>
      </c>
      <c r="F220" s="128">
        <f>(F219+G219)*(1+($C$3/1200))</f>
        <v>29274.760195438615</v>
      </c>
      <c r="G220" s="25">
        <f t="shared" si="20"/>
        <v>0</v>
      </c>
      <c r="H220" s="128">
        <f>(H219+I219)*(1+($C$3/1200))</f>
        <v>29274.760195438615</v>
      </c>
      <c r="I220" s="25">
        <f t="shared" si="20"/>
        <v>0</v>
      </c>
      <c r="J220" s="4">
        <f t="shared" si="21"/>
        <v>249253.20663241239</v>
      </c>
      <c r="K220" s="4" t="str">
        <f>IF(J220&gt;$K$5,"YES","")</f>
        <v/>
      </c>
      <c r="L220" s="4">
        <f t="shared" si="18"/>
        <v>1038.5550276350516</v>
      </c>
      <c r="M220" s="4">
        <f t="shared" si="19"/>
        <v>12462.66033162062</v>
      </c>
    </row>
    <row r="221" spans="1:13" x14ac:dyDescent="0.2">
      <c r="A221" s="134">
        <f t="shared" si="22"/>
        <v>48153</v>
      </c>
      <c r="B221" s="123">
        <f>(B220+C220)*(1+($C$3/1200))</f>
        <v>155367.51861222176</v>
      </c>
      <c r="C221" s="25">
        <f t="shared" si="20"/>
        <v>852.86937825222333</v>
      </c>
      <c r="D221" s="128">
        <f>(D220+E220)*(1+($C$3/1200))</f>
        <v>36198.614835346663</v>
      </c>
      <c r="E221" s="25">
        <f t="shared" si="20"/>
        <v>0</v>
      </c>
      <c r="F221" s="128">
        <f>(F220+G220)*(1+($C$3/1200))</f>
        <v>29276.223933448389</v>
      </c>
      <c r="G221" s="25">
        <f t="shared" si="20"/>
        <v>0</v>
      </c>
      <c r="H221" s="128">
        <f>(H220+I220)*(1+($C$3/1200))</f>
        <v>29276.223933448389</v>
      </c>
      <c r="I221" s="25">
        <f t="shared" si="20"/>
        <v>0</v>
      </c>
      <c r="J221" s="4">
        <f t="shared" si="21"/>
        <v>250118.58131446521</v>
      </c>
      <c r="K221" s="4" t="str">
        <f>IF(J221&gt;$K$5,"YES","")</f>
        <v/>
      </c>
      <c r="L221" s="4">
        <f t="shared" si="18"/>
        <v>1042.1607554769384</v>
      </c>
      <c r="M221" s="4">
        <f t="shared" si="19"/>
        <v>12505.929065723261</v>
      </c>
    </row>
    <row r="222" spans="1:13" x14ac:dyDescent="0.2">
      <c r="A222" s="134">
        <f t="shared" si="22"/>
        <v>48183</v>
      </c>
      <c r="B222" s="123">
        <f>(B221+C221)*(1+($C$3/1200))</f>
        <v>156228.19900987353</v>
      </c>
      <c r="C222" s="25">
        <f t="shared" si="20"/>
        <v>852.86937825222333</v>
      </c>
      <c r="D222" s="128">
        <f>(D221+E221)*(1+($C$3/1200))</f>
        <v>36200.424766088436</v>
      </c>
      <c r="E222" s="25">
        <f t="shared" si="20"/>
        <v>0</v>
      </c>
      <c r="F222" s="128">
        <f>(F221+G221)*(1+($C$3/1200))</f>
        <v>29277.687744645064</v>
      </c>
      <c r="G222" s="25">
        <f t="shared" si="20"/>
        <v>0</v>
      </c>
      <c r="H222" s="128">
        <f>(H221+I221)*(1+($C$3/1200))</f>
        <v>29277.687744645064</v>
      </c>
      <c r="I222" s="25">
        <f t="shared" si="20"/>
        <v>0</v>
      </c>
      <c r="J222" s="4">
        <f t="shared" si="21"/>
        <v>250983.99926525206</v>
      </c>
      <c r="K222" s="4" t="str">
        <f>IF(J222&gt;$K$5,"YES","")</f>
        <v/>
      </c>
      <c r="L222" s="4">
        <f t="shared" si="18"/>
        <v>1045.766663605217</v>
      </c>
      <c r="M222" s="4">
        <f t="shared" si="19"/>
        <v>12549.199963262603</v>
      </c>
    </row>
    <row r="223" spans="1:13" x14ac:dyDescent="0.2">
      <c r="A223" s="134">
        <f t="shared" si="22"/>
        <v>48214</v>
      </c>
      <c r="B223" s="123">
        <f>(B222+C222)*(1+($C$3/1200))</f>
        <v>157088.92244154518</v>
      </c>
      <c r="C223" s="25">
        <f t="shared" si="20"/>
        <v>878.45545959979006</v>
      </c>
      <c r="D223" s="128">
        <f>(D222+E222)*(1+($C$3/1200))</f>
        <v>36202.234787326743</v>
      </c>
      <c r="E223" s="25">
        <f t="shared" si="20"/>
        <v>0</v>
      </c>
      <c r="F223" s="128">
        <f>(F222+G222)*(1+($C$3/1200))</f>
        <v>29279.151629032298</v>
      </c>
      <c r="G223" s="25">
        <f t="shared" si="20"/>
        <v>0</v>
      </c>
      <c r="H223" s="128">
        <f>(H222+I222)*(1+($C$3/1200))</f>
        <v>29279.151629032298</v>
      </c>
      <c r="I223" s="25">
        <f t="shared" si="20"/>
        <v>0</v>
      </c>
      <c r="J223" s="4">
        <f t="shared" si="21"/>
        <v>251849.46048693653</v>
      </c>
      <c r="K223" s="4" t="str">
        <f>IF(J223&gt;$K$5,"YES","")</f>
        <v/>
      </c>
      <c r="L223" s="4">
        <f t="shared" si="18"/>
        <v>1049.3727520289024</v>
      </c>
      <c r="M223" s="4">
        <f t="shared" si="19"/>
        <v>12592.473024346829</v>
      </c>
    </row>
    <row r="224" spans="1:13" x14ac:dyDescent="0.2">
      <c r="A224" s="134">
        <f t="shared" si="22"/>
        <v>48245</v>
      </c>
      <c r="B224" s="123">
        <f>(B223+C223)*(1+($C$3/1200))</f>
        <v>157975.27627004005</v>
      </c>
      <c r="C224" s="25">
        <f t="shared" si="20"/>
        <v>878.45545959979006</v>
      </c>
      <c r="D224" s="128">
        <f>(D223+E223)*(1+($C$3/1200))</f>
        <v>36204.04489906611</v>
      </c>
      <c r="E224" s="25">
        <f t="shared" si="20"/>
        <v>0</v>
      </c>
      <c r="F224" s="128">
        <f>(F223+G223)*(1+($C$3/1200))</f>
        <v>29280.615586613752</v>
      </c>
      <c r="G224" s="25">
        <f t="shared" si="20"/>
        <v>0</v>
      </c>
      <c r="H224" s="128">
        <f>(H223+I223)*(1+($C$3/1200))</f>
        <v>29280.615586613752</v>
      </c>
      <c r="I224" s="25">
        <f t="shared" si="20"/>
        <v>0</v>
      </c>
      <c r="J224" s="4">
        <f t="shared" si="21"/>
        <v>252740.55234233366</v>
      </c>
      <c r="K224" s="4" t="str">
        <f>IF(J224&gt;$K$5,"YES","")</f>
        <v/>
      </c>
      <c r="L224" s="4">
        <f t="shared" si="18"/>
        <v>1053.0856347597237</v>
      </c>
      <c r="M224" s="4">
        <f t="shared" si="19"/>
        <v>12637.027617116684</v>
      </c>
    </row>
    <row r="225" spans="1:13" x14ac:dyDescent="0.2">
      <c r="A225" s="134">
        <f t="shared" si="22"/>
        <v>48274</v>
      </c>
      <c r="B225" s="123">
        <f>(B224+C224)*(1+($C$3/1200))</f>
        <v>158861.67441622633</v>
      </c>
      <c r="C225" s="25">
        <f t="shared" si="20"/>
        <v>878.45545959979006</v>
      </c>
      <c r="D225" s="128">
        <f>(D224+E224)*(1+($C$3/1200))</f>
        <v>36205.85510131107</v>
      </c>
      <c r="E225" s="25">
        <f t="shared" si="20"/>
        <v>2000</v>
      </c>
      <c r="F225" s="128">
        <f>(F224+G224)*(1+($C$3/1200))</f>
        <v>29282.079617393087</v>
      </c>
      <c r="G225" s="25">
        <f t="shared" si="20"/>
        <v>2406.6192336910849</v>
      </c>
      <c r="H225" s="128">
        <f>(H224+I224)*(1+($C$3/1200))</f>
        <v>29282.079617393087</v>
      </c>
      <c r="I225" s="25">
        <f t="shared" si="20"/>
        <v>2406.6192336910849</v>
      </c>
      <c r="J225" s="4">
        <f t="shared" si="21"/>
        <v>253631.68875232356</v>
      </c>
      <c r="K225" s="4" t="str">
        <f>IF(J225&gt;$K$5,"YES","")</f>
        <v/>
      </c>
      <c r="L225" s="4">
        <f t="shared" si="18"/>
        <v>1056.7987031346815</v>
      </c>
      <c r="M225" s="4">
        <f t="shared" si="19"/>
        <v>12681.584437616179</v>
      </c>
    </row>
    <row r="226" spans="1:13" x14ac:dyDescent="0.2">
      <c r="A226" s="134">
        <f t="shared" si="22"/>
        <v>48305</v>
      </c>
      <c r="B226" s="123">
        <f>(B225+C225)*(1+($C$3/1200))</f>
        <v>159748.11688231994</v>
      </c>
      <c r="C226" s="25">
        <f t="shared" si="20"/>
        <v>878.45545959979006</v>
      </c>
      <c r="D226" s="128">
        <f>(D225+E225)*(1+($C$3/1200))</f>
        <v>38207.76539406614</v>
      </c>
      <c r="E226" s="25">
        <f t="shared" si="20"/>
        <v>0</v>
      </c>
      <c r="F226" s="128">
        <f>(F225+G225)*(1+($C$3/1200))</f>
        <v>31690.28328602673</v>
      </c>
      <c r="G226" s="25">
        <f t="shared" si="20"/>
        <v>0</v>
      </c>
      <c r="H226" s="128">
        <f>(H225+I225)*(1+($C$3/1200))</f>
        <v>31690.28328602673</v>
      </c>
      <c r="I226" s="25">
        <f t="shared" si="20"/>
        <v>0</v>
      </c>
      <c r="J226" s="4">
        <f t="shared" si="21"/>
        <v>261336.44884843956</v>
      </c>
      <c r="K226" s="4" t="str">
        <f>IF(J226&gt;$K$5,"YES","")</f>
        <v/>
      </c>
      <c r="L226" s="4">
        <f t="shared" si="18"/>
        <v>1088.9018702018316</v>
      </c>
      <c r="M226" s="4">
        <f t="shared" si="19"/>
        <v>13066.822442421979</v>
      </c>
    </row>
    <row r="227" spans="1:13" x14ac:dyDescent="0.2">
      <c r="A227" s="134">
        <f t="shared" si="22"/>
        <v>48335</v>
      </c>
      <c r="B227" s="123">
        <f>(B226+C226)*(1+($C$3/1200))</f>
        <v>160634.60367053683</v>
      </c>
      <c r="C227" s="25">
        <f t="shared" si="20"/>
        <v>878.45545959979006</v>
      </c>
      <c r="D227" s="128">
        <f>(D226+E226)*(1+($C$3/1200))</f>
        <v>38209.675782335849</v>
      </c>
      <c r="E227" s="25">
        <f t="shared" si="20"/>
        <v>0</v>
      </c>
      <c r="F227" s="128">
        <f>(F226+G226)*(1+($C$3/1200))</f>
        <v>31691.867800191034</v>
      </c>
      <c r="G227" s="25">
        <f t="shared" si="20"/>
        <v>0</v>
      </c>
      <c r="H227" s="128">
        <f>(H226+I226)*(1+($C$3/1200))</f>
        <v>31691.867800191034</v>
      </c>
      <c r="I227" s="25">
        <f t="shared" si="20"/>
        <v>0</v>
      </c>
      <c r="J227" s="4">
        <f t="shared" si="21"/>
        <v>262228.01505325479</v>
      </c>
      <c r="K227" s="4" t="str">
        <f>IF(J227&gt;$K$5,"YES","")</f>
        <v/>
      </c>
      <c r="L227" s="4">
        <f t="shared" si="18"/>
        <v>1092.6167293885617</v>
      </c>
      <c r="M227" s="4">
        <f t="shared" si="19"/>
        <v>13111.400752662739</v>
      </c>
    </row>
    <row r="228" spans="1:13" x14ac:dyDescent="0.2">
      <c r="A228" s="134">
        <f t="shared" si="22"/>
        <v>48366</v>
      </c>
      <c r="B228" s="123">
        <f>(B227+C227)*(1+($C$3/1200))</f>
        <v>161521.13478309315</v>
      </c>
      <c r="C228" s="25">
        <f t="shared" si="20"/>
        <v>878.45545959979006</v>
      </c>
      <c r="D228" s="128">
        <f>(D227+E227)*(1+($C$3/1200))</f>
        <v>38211.58626612497</v>
      </c>
      <c r="E228" s="25">
        <f t="shared" si="20"/>
        <v>0</v>
      </c>
      <c r="F228" s="128">
        <f>(F227+G227)*(1+($C$3/1200))</f>
        <v>31693.452393581047</v>
      </c>
      <c r="G228" s="25">
        <f t="shared" si="20"/>
        <v>0</v>
      </c>
      <c r="H228" s="128">
        <f>(H227+I227)*(1+($C$3/1200))</f>
        <v>31693.452393581047</v>
      </c>
      <c r="I228" s="25">
        <f t="shared" si="20"/>
        <v>0</v>
      </c>
      <c r="J228" s="4">
        <f t="shared" si="21"/>
        <v>263119.62583638023</v>
      </c>
      <c r="K228" s="4" t="str">
        <f>IF(J228&gt;$K$5,"YES","")</f>
        <v/>
      </c>
      <c r="L228" s="4">
        <f t="shared" si="18"/>
        <v>1096.3317743182511</v>
      </c>
      <c r="M228" s="4">
        <f t="shared" si="19"/>
        <v>13155.981291819013</v>
      </c>
    </row>
    <row r="229" spans="1:13" x14ac:dyDescent="0.2">
      <c r="A229" s="134">
        <f t="shared" si="22"/>
        <v>48396</v>
      </c>
      <c r="B229" s="123">
        <f>(B228+C228)*(1+($C$3/1200))</f>
        <v>162407.71022220509</v>
      </c>
      <c r="C229" s="25">
        <f t="shared" si="20"/>
        <v>878.45545959979006</v>
      </c>
      <c r="D229" s="128">
        <f>(D228+E228)*(1+($C$3/1200))</f>
        <v>38213.496845438283</v>
      </c>
      <c r="E229" s="25">
        <f t="shared" si="20"/>
        <v>0</v>
      </c>
      <c r="F229" s="128">
        <f>(F228+G228)*(1+($C$3/1200))</f>
        <v>31695.03706620073</v>
      </c>
      <c r="G229" s="25">
        <f t="shared" si="20"/>
        <v>0</v>
      </c>
      <c r="H229" s="128">
        <f>(H228+I228)*(1+($C$3/1200))</f>
        <v>31695.03706620073</v>
      </c>
      <c r="I229" s="25">
        <f t="shared" si="20"/>
        <v>0</v>
      </c>
      <c r="J229" s="4">
        <f t="shared" si="21"/>
        <v>264011.28120004485</v>
      </c>
      <c r="K229" s="4" t="str">
        <f>IF(J229&gt;$K$5,"YES","")</f>
        <v/>
      </c>
      <c r="L229" s="4">
        <f t="shared" si="18"/>
        <v>1100.047005000187</v>
      </c>
      <c r="M229" s="4">
        <f t="shared" si="19"/>
        <v>13200.564060002245</v>
      </c>
    </row>
    <row r="230" spans="1:13" x14ac:dyDescent="0.2">
      <c r="A230" s="134">
        <f t="shared" si="22"/>
        <v>48427</v>
      </c>
      <c r="B230" s="123">
        <f>(B229+C229)*(1+($C$3/1200))</f>
        <v>163294.329990089</v>
      </c>
      <c r="C230" s="25">
        <f t="shared" si="20"/>
        <v>878.45545959979006</v>
      </c>
      <c r="D230" s="128">
        <f>(D229+E229)*(1+($C$3/1200))</f>
        <v>38215.407520280562</v>
      </c>
      <c r="E230" s="25">
        <f t="shared" si="20"/>
        <v>0</v>
      </c>
      <c r="F230" s="128">
        <f>(F229+G229)*(1+($C$3/1200))</f>
        <v>31696.621818054042</v>
      </c>
      <c r="G230" s="25">
        <f t="shared" si="20"/>
        <v>0</v>
      </c>
      <c r="H230" s="128">
        <f>(H229+I229)*(1+($C$3/1200))</f>
        <v>31696.621818054042</v>
      </c>
      <c r="I230" s="25">
        <f t="shared" si="20"/>
        <v>0</v>
      </c>
      <c r="J230" s="4">
        <f t="shared" si="21"/>
        <v>264902.98114647763</v>
      </c>
      <c r="K230" s="4" t="str">
        <f>IF(J230&gt;$K$5,"YES","")</f>
        <v/>
      </c>
      <c r="L230" s="4">
        <f t="shared" si="18"/>
        <v>1103.7624214436569</v>
      </c>
      <c r="M230" s="4">
        <f t="shared" si="19"/>
        <v>13245.149057323883</v>
      </c>
    </row>
    <row r="231" spans="1:13" x14ac:dyDescent="0.2">
      <c r="A231" s="134">
        <f t="shared" si="22"/>
        <v>48458</v>
      </c>
      <c r="B231" s="123">
        <f>(B230+C230)*(1+($C$3/1200))</f>
        <v>164180.99408896128</v>
      </c>
      <c r="C231" s="25">
        <f t="shared" si="20"/>
        <v>878.45545959979006</v>
      </c>
      <c r="D231" s="128">
        <f>(D230+E230)*(1+($C$3/1200))</f>
        <v>38217.318290656578</v>
      </c>
      <c r="E231" s="25">
        <f t="shared" si="20"/>
        <v>0</v>
      </c>
      <c r="F231" s="128">
        <f>(F230+G230)*(1+($C$3/1200))</f>
        <v>31698.206649144948</v>
      </c>
      <c r="G231" s="25">
        <f t="shared" si="20"/>
        <v>0</v>
      </c>
      <c r="H231" s="128">
        <f>(H230+I230)*(1+($C$3/1200))</f>
        <v>31698.206649144948</v>
      </c>
      <c r="I231" s="25">
        <f t="shared" si="20"/>
        <v>0</v>
      </c>
      <c r="J231" s="4">
        <f t="shared" si="21"/>
        <v>265794.72567790776</v>
      </c>
      <c r="K231" s="4" t="str">
        <f>IF(J231&gt;$K$5,"YES","")</f>
        <v/>
      </c>
      <c r="L231" s="4">
        <f t="shared" si="18"/>
        <v>1107.4780236579491</v>
      </c>
      <c r="M231" s="4">
        <f t="shared" si="19"/>
        <v>13289.736283895389</v>
      </c>
    </row>
    <row r="232" spans="1:13" x14ac:dyDescent="0.2">
      <c r="A232" s="134">
        <f t="shared" si="22"/>
        <v>48488</v>
      </c>
      <c r="B232" s="123">
        <f>(B231+C231)*(1+($C$3/1200))</f>
        <v>165067.7025210385</v>
      </c>
      <c r="C232" s="25">
        <f t="shared" si="20"/>
        <v>878.45545959979006</v>
      </c>
      <c r="D232" s="128">
        <f>(D231+E231)*(1+($C$3/1200))</f>
        <v>38219.229156571113</v>
      </c>
      <c r="E232" s="25">
        <f t="shared" si="20"/>
        <v>0</v>
      </c>
      <c r="F232" s="128">
        <f>(F231+G231)*(1+($C$3/1200))</f>
        <v>31699.791559477409</v>
      </c>
      <c r="G232" s="25">
        <f t="shared" si="20"/>
        <v>0</v>
      </c>
      <c r="H232" s="128">
        <f>(H231+I231)*(1+($C$3/1200))</f>
        <v>31699.791559477409</v>
      </c>
      <c r="I232" s="25">
        <f t="shared" si="20"/>
        <v>0</v>
      </c>
      <c r="J232" s="4">
        <f t="shared" si="21"/>
        <v>266686.51479656441</v>
      </c>
      <c r="K232" s="4" t="str">
        <f>IF(J232&gt;$K$5,"YES","")</f>
        <v/>
      </c>
      <c r="L232" s="4">
        <f t="shared" si="18"/>
        <v>1111.1938116523518</v>
      </c>
      <c r="M232" s="4">
        <f t="shared" si="19"/>
        <v>13334.325739828222</v>
      </c>
    </row>
    <row r="233" spans="1:13" x14ac:dyDescent="0.2">
      <c r="A233" s="134">
        <f t="shared" si="22"/>
        <v>48519</v>
      </c>
      <c r="B233" s="123">
        <f>(B232+C232)*(1+($C$3/1200))</f>
        <v>165954.45528853734</v>
      </c>
      <c r="C233" s="25">
        <f t="shared" si="20"/>
        <v>878.45545959979006</v>
      </c>
      <c r="D233" s="128">
        <f>(D232+E232)*(1+($C$3/1200))</f>
        <v>38221.140118028947</v>
      </c>
      <c r="E233" s="25">
        <f t="shared" si="20"/>
        <v>0</v>
      </c>
      <c r="F233" s="128">
        <f>(F232+G232)*(1+($C$3/1200))</f>
        <v>31701.376549055385</v>
      </c>
      <c r="G233" s="25">
        <f t="shared" si="20"/>
        <v>0</v>
      </c>
      <c r="H233" s="128">
        <f>(H232+I232)*(1+($C$3/1200))</f>
        <v>31701.376549055385</v>
      </c>
      <c r="I233" s="25">
        <f t="shared" si="20"/>
        <v>0</v>
      </c>
      <c r="J233" s="4">
        <f t="shared" si="21"/>
        <v>267578.34850467707</v>
      </c>
      <c r="K233" s="4" t="str">
        <f>IF(J233&gt;$K$5,"YES","")</f>
        <v/>
      </c>
      <c r="L233" s="4">
        <f t="shared" si="18"/>
        <v>1114.9097854361546</v>
      </c>
      <c r="M233" s="4">
        <f t="shared" si="19"/>
        <v>13378.917425233856</v>
      </c>
    </row>
    <row r="234" spans="1:13" x14ac:dyDescent="0.2">
      <c r="A234" s="134">
        <f t="shared" si="22"/>
        <v>48549</v>
      </c>
      <c r="B234" s="123">
        <f>(B233+C233)*(1+($C$3/1200))</f>
        <v>166841.25239367454</v>
      </c>
      <c r="C234" s="25">
        <f t="shared" si="20"/>
        <v>878.45545959979006</v>
      </c>
      <c r="D234" s="128">
        <f>(D233+E233)*(1+($C$3/1200))</f>
        <v>38223.051175034852</v>
      </c>
      <c r="E234" s="25">
        <f t="shared" si="20"/>
        <v>0</v>
      </c>
      <c r="F234" s="128">
        <f>(F233+G233)*(1+($C$3/1200))</f>
        <v>31702.96161788284</v>
      </c>
      <c r="G234" s="25">
        <f t="shared" si="20"/>
        <v>0</v>
      </c>
      <c r="H234" s="128">
        <f>(H233+I233)*(1+($C$3/1200))</f>
        <v>31702.96161788284</v>
      </c>
      <c r="I234" s="25">
        <f t="shared" si="20"/>
        <v>0</v>
      </c>
      <c r="J234" s="4">
        <f t="shared" si="21"/>
        <v>268470.22680447507</v>
      </c>
      <c r="K234" s="4" t="str">
        <f>IF(J234&gt;$K$5,"YES","")</f>
        <v/>
      </c>
      <c r="L234" s="4">
        <f t="shared" si="18"/>
        <v>1118.6259450186462</v>
      </c>
      <c r="M234" s="4">
        <f t="shared" si="19"/>
        <v>13423.511340223755</v>
      </c>
    </row>
    <row r="235" spans="1:13" x14ac:dyDescent="0.2">
      <c r="A235" s="134">
        <f t="shared" si="22"/>
        <v>48580</v>
      </c>
      <c r="B235" s="123">
        <f>(B234+C234)*(1+($C$3/1200))</f>
        <v>167728.093838667</v>
      </c>
      <c r="C235" s="25">
        <f t="shared" si="20"/>
        <v>904.80912338778376</v>
      </c>
      <c r="D235" s="128">
        <f>(D234+E234)*(1+($C$3/1200))</f>
        <v>38224.96232759361</v>
      </c>
      <c r="E235" s="25">
        <f t="shared" si="20"/>
        <v>0</v>
      </c>
      <c r="F235" s="128">
        <f>(F234+G234)*(1+($C$3/1200))</f>
        <v>31704.546765963736</v>
      </c>
      <c r="G235" s="25">
        <f t="shared" si="20"/>
        <v>0</v>
      </c>
      <c r="H235" s="128">
        <f>(H234+I234)*(1+($C$3/1200))</f>
        <v>31704.546765963736</v>
      </c>
      <c r="I235" s="25">
        <f t="shared" si="20"/>
        <v>0</v>
      </c>
      <c r="J235" s="4">
        <f t="shared" si="21"/>
        <v>269362.14969818806</v>
      </c>
      <c r="K235" s="4" t="str">
        <f>IF(J235&gt;$K$5,"YES","")</f>
        <v/>
      </c>
      <c r="L235" s="4">
        <f t="shared" si="18"/>
        <v>1122.3422904091169</v>
      </c>
      <c r="M235" s="4">
        <f t="shared" si="19"/>
        <v>13468.107484909404</v>
      </c>
    </row>
    <row r="236" spans="1:13" x14ac:dyDescent="0.2">
      <c r="A236" s="134">
        <f t="shared" si="22"/>
        <v>48611</v>
      </c>
      <c r="B236" s="123">
        <f>(B235+C235)*(1+($C$3/1200))</f>
        <v>168641.33460720291</v>
      </c>
      <c r="C236" s="25">
        <f t="shared" si="20"/>
        <v>904.80912338778376</v>
      </c>
      <c r="D236" s="128">
        <f>(D235+E235)*(1+($C$3/1200))</f>
        <v>38226.873575709993</v>
      </c>
      <c r="E236" s="25">
        <f t="shared" si="20"/>
        <v>0</v>
      </c>
      <c r="F236" s="128">
        <f>(F235+G235)*(1+($C$3/1200))</f>
        <v>31706.131993302039</v>
      </c>
      <c r="G236" s="25">
        <f t="shared" si="20"/>
        <v>0</v>
      </c>
      <c r="H236" s="128">
        <f>(H235+I235)*(1+($C$3/1200))</f>
        <v>31706.131993302039</v>
      </c>
      <c r="I236" s="25">
        <f t="shared" si="20"/>
        <v>0</v>
      </c>
      <c r="J236" s="4">
        <f t="shared" si="21"/>
        <v>270280.47216951696</v>
      </c>
      <c r="K236" s="4" t="str">
        <f>IF(J236&gt;$K$5,"YES","")</f>
        <v/>
      </c>
      <c r="L236" s="4">
        <f t="shared" si="18"/>
        <v>1126.1686340396541</v>
      </c>
      <c r="M236" s="4">
        <f t="shared" si="19"/>
        <v>13514.023608475849</v>
      </c>
    </row>
    <row r="237" spans="1:13" x14ac:dyDescent="0.2">
      <c r="A237" s="134">
        <f t="shared" si="22"/>
        <v>48639</v>
      </c>
      <c r="B237" s="123">
        <f>(B236+C236)*(1+($C$3/1200))</f>
        <v>169554.62103777725</v>
      </c>
      <c r="C237" s="25">
        <f t="shared" si="20"/>
        <v>904.80912338778376</v>
      </c>
      <c r="D237" s="128">
        <f>(D236+E236)*(1+($C$3/1200))</f>
        <v>38228.784919388781</v>
      </c>
      <c r="E237" s="25">
        <f t="shared" si="20"/>
        <v>2000</v>
      </c>
      <c r="F237" s="128">
        <f>(F236+G236)*(1+($C$3/1200))</f>
        <v>31707.717299901706</v>
      </c>
      <c r="G237" s="25">
        <f t="shared" si="20"/>
        <v>2526.9501953756389</v>
      </c>
      <c r="H237" s="128">
        <f>(H236+I236)*(1+($C$3/1200))</f>
        <v>31707.717299901706</v>
      </c>
      <c r="I237" s="25">
        <f t="shared" si="20"/>
        <v>2526.9501953756389</v>
      </c>
      <c r="J237" s="4">
        <f t="shared" si="21"/>
        <v>271198.84055696946</v>
      </c>
      <c r="K237" s="4" t="str">
        <f>IF(J237&gt;$K$5,"YES","")</f>
        <v/>
      </c>
      <c r="L237" s="4">
        <f t="shared" si="18"/>
        <v>1129.9951689873728</v>
      </c>
      <c r="M237" s="4">
        <f t="shared" si="19"/>
        <v>13559.942027848474</v>
      </c>
    </row>
    <row r="238" spans="1:13" x14ac:dyDescent="0.2">
      <c r="A238" s="134">
        <f t="shared" si="22"/>
        <v>48670</v>
      </c>
      <c r="B238" s="123">
        <f>(B237+C237)*(1+($C$3/1200))</f>
        <v>170467.95313267311</v>
      </c>
      <c r="C238" s="25">
        <f t="shared" si="20"/>
        <v>904.80912338778376</v>
      </c>
      <c r="D238" s="128">
        <f>(D237+E237)*(1+($C$3/1200))</f>
        <v>40230.796358634754</v>
      </c>
      <c r="E238" s="25">
        <f t="shared" si="20"/>
        <v>0</v>
      </c>
      <c r="F238" s="128">
        <f>(F237+G237)*(1+($C$3/1200))</f>
        <v>34236.379228652113</v>
      </c>
      <c r="G238" s="25">
        <f t="shared" si="20"/>
        <v>0</v>
      </c>
      <c r="H238" s="128">
        <f>(H237+I237)*(1+($C$3/1200))</f>
        <v>34236.379228652113</v>
      </c>
      <c r="I238" s="25">
        <f t="shared" si="20"/>
        <v>0</v>
      </c>
      <c r="J238" s="4">
        <f t="shared" si="21"/>
        <v>279171.5079486121</v>
      </c>
      <c r="K238" s="4" t="str">
        <f>IF(J238&gt;$K$5,"YES","")</f>
        <v/>
      </c>
      <c r="L238" s="4">
        <f t="shared" si="18"/>
        <v>1163.2146164525504</v>
      </c>
      <c r="M238" s="4">
        <f t="shared" si="19"/>
        <v>13958.575397430606</v>
      </c>
    </row>
    <row r="239" spans="1:13" x14ac:dyDescent="0.2">
      <c r="A239" s="134">
        <f t="shared" si="22"/>
        <v>48700</v>
      </c>
      <c r="B239" s="123">
        <f>(B238+C238)*(1+($C$3/1200))</f>
        <v>171381.33089417373</v>
      </c>
      <c r="C239" s="25">
        <f t="shared" si="20"/>
        <v>904.80912338778376</v>
      </c>
      <c r="D239" s="128">
        <f>(D238+E238)*(1+($C$3/1200))</f>
        <v>40232.807898452687</v>
      </c>
      <c r="E239" s="25">
        <f t="shared" si="20"/>
        <v>0</v>
      </c>
      <c r="F239" s="128">
        <f>(F238+G238)*(1+($C$3/1200))</f>
        <v>34238.091047613547</v>
      </c>
      <c r="G239" s="25">
        <f t="shared" si="20"/>
        <v>0</v>
      </c>
      <c r="H239" s="128">
        <f>(H238+I238)*(1+($C$3/1200))</f>
        <v>34238.091047613547</v>
      </c>
      <c r="I239" s="25">
        <f t="shared" si="20"/>
        <v>0</v>
      </c>
      <c r="J239" s="4">
        <f t="shared" si="21"/>
        <v>280090.32088785351</v>
      </c>
      <c r="K239" s="4" t="str">
        <f>IF(J239&gt;$K$5,"YES","")</f>
        <v/>
      </c>
      <c r="L239" s="4">
        <f t="shared" si="18"/>
        <v>1167.0430036993896</v>
      </c>
      <c r="M239" s="4">
        <f t="shared" si="19"/>
        <v>14004.516044392676</v>
      </c>
    </row>
    <row r="240" spans="1:13" x14ac:dyDescent="0.2">
      <c r="A240" s="134">
        <f t="shared" si="22"/>
        <v>48731</v>
      </c>
      <c r="B240" s="123">
        <f>(B239+C239)*(1+($C$3/1200))</f>
        <v>172294.75432456241</v>
      </c>
      <c r="C240" s="25">
        <f t="shared" si="20"/>
        <v>904.80912338778376</v>
      </c>
      <c r="D240" s="128">
        <f>(D239+E239)*(1+($C$3/1200))</f>
        <v>40234.819538847616</v>
      </c>
      <c r="E240" s="25">
        <f t="shared" si="20"/>
        <v>0</v>
      </c>
      <c r="F240" s="128">
        <f>(F239+G239)*(1+($C$3/1200))</f>
        <v>34239.802952165934</v>
      </c>
      <c r="G240" s="25">
        <f t="shared" si="20"/>
        <v>0</v>
      </c>
      <c r="H240" s="128">
        <f>(H239+I239)*(1+($C$3/1200))</f>
        <v>34239.802952165934</v>
      </c>
      <c r="I240" s="25">
        <f t="shared" si="20"/>
        <v>0</v>
      </c>
      <c r="J240" s="4">
        <f t="shared" si="21"/>
        <v>281009.17976774194</v>
      </c>
      <c r="K240" s="4" t="str">
        <f>IF(J240&gt;$K$5,"YES","")</f>
        <v/>
      </c>
      <c r="L240" s="4">
        <f t="shared" si="18"/>
        <v>1170.8715823655914</v>
      </c>
      <c r="M240" s="4">
        <f t="shared" si="19"/>
        <v>14050.458988387098</v>
      </c>
    </row>
    <row r="241" spans="1:13" x14ac:dyDescent="0.2">
      <c r="A241" s="134">
        <f t="shared" si="22"/>
        <v>48761</v>
      </c>
      <c r="B241" s="123">
        <f>(B240+C240)*(1+($C$3/1200))</f>
        <v>173208.22342612263</v>
      </c>
      <c r="C241" s="25">
        <f t="shared" si="20"/>
        <v>904.80912338778376</v>
      </c>
      <c r="D241" s="128">
        <f>(D240+E240)*(1+($C$3/1200))</f>
        <v>40236.831279824561</v>
      </c>
      <c r="E241" s="25">
        <f t="shared" si="20"/>
        <v>0</v>
      </c>
      <c r="F241" s="128">
        <f>(F240+G240)*(1+($C$3/1200))</f>
        <v>34241.514942313544</v>
      </c>
      <c r="G241" s="25">
        <f t="shared" si="20"/>
        <v>0</v>
      </c>
      <c r="H241" s="128">
        <f>(H240+I240)*(1+($C$3/1200))</f>
        <v>34241.514942313544</v>
      </c>
      <c r="I241" s="25">
        <f t="shared" si="20"/>
        <v>0</v>
      </c>
      <c r="J241" s="4">
        <f t="shared" si="21"/>
        <v>281928.08459057426</v>
      </c>
      <c r="K241" s="4" t="str">
        <f>IF(J241&gt;$K$5,"YES","")</f>
        <v/>
      </c>
      <c r="L241" s="4">
        <f t="shared" si="18"/>
        <v>1174.7003524607262</v>
      </c>
      <c r="M241" s="4">
        <f t="shared" si="19"/>
        <v>14096.404229528714</v>
      </c>
    </row>
    <row r="242" spans="1:13" x14ac:dyDescent="0.2">
      <c r="A242" s="134">
        <f t="shared" si="22"/>
        <v>48792</v>
      </c>
      <c r="B242" s="123">
        <f>(B241+C241)*(1+($C$3/1200))</f>
        <v>174121.73820113792</v>
      </c>
      <c r="C242" s="25">
        <f t="shared" si="20"/>
        <v>904.80912338778376</v>
      </c>
      <c r="D242" s="128">
        <f>(D241+E241)*(1+($C$3/1200))</f>
        <v>40238.843121388556</v>
      </c>
      <c r="E242" s="25">
        <f t="shared" si="20"/>
        <v>0</v>
      </c>
      <c r="F242" s="128">
        <f>(F241+G241)*(1+($C$3/1200))</f>
        <v>34243.227018060665</v>
      </c>
      <c r="G242" s="25">
        <f t="shared" si="20"/>
        <v>0</v>
      </c>
      <c r="H242" s="128">
        <f>(H241+I241)*(1+($C$3/1200))</f>
        <v>34243.227018060665</v>
      </c>
      <c r="I242" s="25">
        <f t="shared" si="20"/>
        <v>0</v>
      </c>
      <c r="J242" s="4">
        <f t="shared" si="21"/>
        <v>282847.03535864782</v>
      </c>
      <c r="K242" s="4" t="str">
        <f>IF(J242&gt;$K$5,"YES","")</f>
        <v/>
      </c>
      <c r="L242" s="4">
        <f t="shared" si="18"/>
        <v>1178.529313994366</v>
      </c>
      <c r="M242" s="4">
        <f t="shared" si="19"/>
        <v>14142.351767932392</v>
      </c>
    </row>
    <row r="243" spans="1:13" x14ac:dyDescent="0.2">
      <c r="A243" s="134">
        <f t="shared" si="22"/>
        <v>48823</v>
      </c>
      <c r="B243" s="123">
        <f>(B242+C242)*(1+($C$3/1200))</f>
        <v>175035.29865189196</v>
      </c>
      <c r="C243" s="25">
        <f t="shared" si="20"/>
        <v>904.80912338778376</v>
      </c>
      <c r="D243" s="128">
        <f>(D242+E242)*(1+($C$3/1200))</f>
        <v>40240.85506354463</v>
      </c>
      <c r="E243" s="25">
        <f t="shared" si="20"/>
        <v>0</v>
      </c>
      <c r="F243" s="128">
        <f>(F242+G242)*(1+($C$3/1200))</f>
        <v>34244.939179411573</v>
      </c>
      <c r="G243" s="25">
        <f t="shared" si="20"/>
        <v>0</v>
      </c>
      <c r="H243" s="128">
        <f>(H242+I242)*(1+($C$3/1200))</f>
        <v>34244.939179411573</v>
      </c>
      <c r="I243" s="25">
        <f t="shared" si="20"/>
        <v>0</v>
      </c>
      <c r="J243" s="4">
        <f t="shared" si="21"/>
        <v>283766.03207425971</v>
      </c>
      <c r="K243" s="4" t="str">
        <f>IF(J243&gt;$K$5,"YES","")</f>
        <v/>
      </c>
      <c r="L243" s="4">
        <f t="shared" si="18"/>
        <v>1182.3584669760821</v>
      </c>
      <c r="M243" s="4">
        <f t="shared" si="19"/>
        <v>14188.301603712986</v>
      </c>
    </row>
    <row r="244" spans="1:13" x14ac:dyDescent="0.2">
      <c r="A244" s="134">
        <f t="shared" si="22"/>
        <v>48853</v>
      </c>
      <c r="B244" s="123">
        <f>(B243+C243)*(1+($C$3/1200))</f>
        <v>175948.90478066853</v>
      </c>
      <c r="C244" s="25">
        <f t="shared" si="20"/>
        <v>904.80912338778376</v>
      </c>
      <c r="D244" s="128">
        <f>(D243+E243)*(1+($C$3/1200))</f>
        <v>40242.86710629781</v>
      </c>
      <c r="E244" s="25">
        <f t="shared" si="20"/>
        <v>0</v>
      </c>
      <c r="F244" s="128">
        <f>(F243+G243)*(1+($C$3/1200))</f>
        <v>34246.651426370547</v>
      </c>
      <c r="G244" s="25">
        <f t="shared" si="20"/>
        <v>0</v>
      </c>
      <c r="H244" s="128">
        <f>(H243+I243)*(1+($C$3/1200))</f>
        <v>34246.651426370547</v>
      </c>
      <c r="I244" s="25">
        <f t="shared" si="20"/>
        <v>0</v>
      </c>
      <c r="J244" s="4">
        <f t="shared" si="21"/>
        <v>284685.0747397074</v>
      </c>
      <c r="K244" s="4" t="str">
        <f>IF(J244&gt;$K$5,"YES","")</f>
        <v/>
      </c>
      <c r="L244" s="4">
        <f t="shared" si="18"/>
        <v>1186.1878114154476</v>
      </c>
      <c r="M244" s="4">
        <f t="shared" si="19"/>
        <v>14234.253736985371</v>
      </c>
    </row>
    <row r="245" spans="1:13" x14ac:dyDescent="0.2">
      <c r="A245" s="134">
        <f t="shared" si="22"/>
        <v>48884</v>
      </c>
      <c r="B245" s="123">
        <f>(B244+C244)*(1+($C$3/1200))</f>
        <v>176862.55658975153</v>
      </c>
      <c r="C245" s="25">
        <f t="shared" si="20"/>
        <v>904.80912338778376</v>
      </c>
      <c r="D245" s="128">
        <f>(D244+E244)*(1+($C$3/1200))</f>
        <v>40244.879249653131</v>
      </c>
      <c r="E245" s="25">
        <f t="shared" si="20"/>
        <v>0</v>
      </c>
      <c r="F245" s="128">
        <f>(F244+G244)*(1+($C$3/1200))</f>
        <v>34248.363758941872</v>
      </c>
      <c r="G245" s="25">
        <f t="shared" si="20"/>
        <v>0</v>
      </c>
      <c r="H245" s="128">
        <f>(H244+I244)*(1+($C$3/1200))</f>
        <v>34248.363758941872</v>
      </c>
      <c r="I245" s="25">
        <f t="shared" si="20"/>
        <v>0</v>
      </c>
      <c r="J245" s="4">
        <f t="shared" si="21"/>
        <v>285604.1633572884</v>
      </c>
      <c r="K245" s="4" t="str">
        <f>IF(J245&gt;$K$5,"YES","")</f>
        <v/>
      </c>
      <c r="L245" s="4">
        <f t="shared" si="18"/>
        <v>1190.017347322035</v>
      </c>
      <c r="M245" s="4">
        <f t="shared" si="19"/>
        <v>14280.208167864421</v>
      </c>
    </row>
    <row r="246" spans="1:13" x14ac:dyDescent="0.2">
      <c r="A246" s="134">
        <f t="shared" si="22"/>
        <v>48914</v>
      </c>
      <c r="B246" s="123">
        <f>(B245+C245)*(1+($C$3/1200))</f>
        <v>177776.254081425</v>
      </c>
      <c r="C246" s="25">
        <f t="shared" si="20"/>
        <v>904.80912338778376</v>
      </c>
      <c r="D246" s="128">
        <f>(D245+E245)*(1+($C$3/1200))</f>
        <v>40246.891493615622</v>
      </c>
      <c r="E246" s="25">
        <f t="shared" si="20"/>
        <v>0</v>
      </c>
      <c r="F246" s="128">
        <f>(F245+G245)*(1+($C$3/1200))</f>
        <v>34250.07617712982</v>
      </c>
      <c r="G246" s="25">
        <f t="shared" si="20"/>
        <v>0</v>
      </c>
      <c r="H246" s="128">
        <f>(H245+I245)*(1+($C$3/1200))</f>
        <v>34250.07617712982</v>
      </c>
      <c r="I246" s="25">
        <f t="shared" si="20"/>
        <v>0</v>
      </c>
      <c r="J246" s="4">
        <f t="shared" si="21"/>
        <v>286523.29792930023</v>
      </c>
      <c r="K246" s="4" t="str">
        <f>IF(J246&gt;$K$5,"YES","")</f>
        <v/>
      </c>
      <c r="L246" s="4">
        <f t="shared" si="18"/>
        <v>1193.8470747054178</v>
      </c>
      <c r="M246" s="4">
        <f t="shared" si="19"/>
        <v>14326.164896465012</v>
      </c>
    </row>
    <row r="247" spans="1:13" x14ac:dyDescent="0.2">
      <c r="A247" s="134">
        <f t="shared" si="22"/>
        <v>48945</v>
      </c>
      <c r="B247" s="123">
        <f>(B246+C246)*(1+($C$3/1200))</f>
        <v>178689.99725797304</v>
      </c>
      <c r="C247" s="25">
        <f t="shared" si="20"/>
        <v>931.95339708941719</v>
      </c>
      <c r="D247" s="128">
        <f>(D246+E246)*(1+($C$3/1200))</f>
        <v>40248.903838190308</v>
      </c>
      <c r="E247" s="25">
        <f t="shared" si="20"/>
        <v>0</v>
      </c>
      <c r="F247" s="128">
        <f>(F246+G246)*(1+($C$3/1200))</f>
        <v>34251.788680938684</v>
      </c>
      <c r="G247" s="25">
        <f t="shared" si="20"/>
        <v>0</v>
      </c>
      <c r="H247" s="128">
        <f>(H246+I246)*(1+($C$3/1200))</f>
        <v>34251.788680938684</v>
      </c>
      <c r="I247" s="25">
        <f t="shared" si="20"/>
        <v>0</v>
      </c>
      <c r="J247" s="4">
        <f t="shared" si="21"/>
        <v>287442.47845804074</v>
      </c>
      <c r="K247" s="4" t="str">
        <f>IF(J247&gt;$K$5,"YES","")</f>
        <v/>
      </c>
      <c r="L247" s="4">
        <f t="shared" si="18"/>
        <v>1197.6769935751697</v>
      </c>
      <c r="M247" s="4">
        <f t="shared" si="19"/>
        <v>14372.123922902036</v>
      </c>
    </row>
    <row r="248" spans="1:13" x14ac:dyDescent="0.2">
      <c r="A248" s="134">
        <f t="shared" si="22"/>
        <v>48976</v>
      </c>
      <c r="B248" s="123">
        <f>(B247+C247)*(1+($C$3/1200))</f>
        <v>179630.93175259524</v>
      </c>
      <c r="C248" s="25">
        <f t="shared" si="20"/>
        <v>931.95339708941719</v>
      </c>
      <c r="D248" s="128">
        <f>(D247+E247)*(1+($C$3/1200))</f>
        <v>40250.916283382219</v>
      </c>
      <c r="E248" s="25">
        <f t="shared" si="20"/>
        <v>0</v>
      </c>
      <c r="F248" s="128">
        <f>(F247+G247)*(1+($C$3/1200))</f>
        <v>34253.501270372733</v>
      </c>
      <c r="G248" s="25">
        <f t="shared" si="20"/>
        <v>0</v>
      </c>
      <c r="H248" s="128">
        <f>(H247+I247)*(1+($C$3/1200))</f>
        <v>34253.501270372733</v>
      </c>
      <c r="I248" s="25">
        <f t="shared" si="20"/>
        <v>0</v>
      </c>
      <c r="J248" s="4">
        <f t="shared" si="21"/>
        <v>288388.85057672294</v>
      </c>
      <c r="K248" s="4" t="str">
        <f>IF(J248&gt;$K$5,"YES","")</f>
        <v/>
      </c>
      <c r="L248" s="4">
        <f t="shared" si="18"/>
        <v>1201.6202107363456</v>
      </c>
      <c r="M248" s="4">
        <f t="shared" si="19"/>
        <v>14419.442528836147</v>
      </c>
    </row>
    <row r="249" spans="1:13" x14ac:dyDescent="0.2">
      <c r="A249" s="134">
        <f t="shared" si="22"/>
        <v>49004</v>
      </c>
      <c r="B249" s="123">
        <f>(B248+C248)*(1+($C$3/1200))</f>
        <v>180571.91329394214</v>
      </c>
      <c r="C249" s="25">
        <f t="shared" si="20"/>
        <v>931.95339708941719</v>
      </c>
      <c r="D249" s="128">
        <f>(D248+E248)*(1+($C$3/1200))</f>
        <v>40252.928829196389</v>
      </c>
      <c r="E249" s="25">
        <f t="shared" si="20"/>
        <v>2000</v>
      </c>
      <c r="F249" s="128">
        <f>(F248+G248)*(1+($C$3/1200))</f>
        <v>34255.213945436255</v>
      </c>
      <c r="G249" s="25">
        <f t="shared" si="20"/>
        <v>2653.2977051444209</v>
      </c>
      <c r="H249" s="128">
        <f>(H248+I248)*(1+($C$3/1200))</f>
        <v>34255.213945436255</v>
      </c>
      <c r="I249" s="25">
        <f t="shared" si="20"/>
        <v>2653.2977051444209</v>
      </c>
      <c r="J249" s="4">
        <f t="shared" si="21"/>
        <v>289335.27001401107</v>
      </c>
      <c r="K249" s="4" t="str">
        <f>IF(J249&gt;$K$5,"YES","")</f>
        <v/>
      </c>
      <c r="L249" s="4">
        <f t="shared" si="18"/>
        <v>1205.5636250583796</v>
      </c>
      <c r="M249" s="4">
        <f t="shared" si="19"/>
        <v>14466.763500700556</v>
      </c>
    </row>
    <row r="250" spans="1:13" x14ac:dyDescent="0.2">
      <c r="A250" s="134">
        <f t="shared" si="22"/>
        <v>49035</v>
      </c>
      <c r="B250" s="123">
        <f>(B249+C249)*(1+($C$3/1200))</f>
        <v>181512.94188436613</v>
      </c>
      <c r="C250" s="25">
        <f t="shared" si="20"/>
        <v>931.95339708941719</v>
      </c>
      <c r="D250" s="128">
        <f>(D249+E249)*(1+($C$3/1200))</f>
        <v>42255.041475637852</v>
      </c>
      <c r="E250" s="25">
        <f t="shared" si="20"/>
        <v>0</v>
      </c>
      <c r="F250" s="128">
        <f>(F249+G249)*(1+($C$3/1200))</f>
        <v>36910.357076163207</v>
      </c>
      <c r="G250" s="25">
        <f t="shared" si="20"/>
        <v>0</v>
      </c>
      <c r="H250" s="128">
        <f>(H249+I249)*(1+($C$3/1200))</f>
        <v>36910.357076163207</v>
      </c>
      <c r="I250" s="25">
        <f t="shared" si="20"/>
        <v>0</v>
      </c>
      <c r="J250" s="4">
        <f t="shared" si="21"/>
        <v>297588.69751233037</v>
      </c>
      <c r="K250" s="4" t="str">
        <f>IF(J250&gt;$K$5,"YES","")</f>
        <v/>
      </c>
      <c r="L250" s="4">
        <f t="shared" si="18"/>
        <v>1239.9529063013767</v>
      </c>
      <c r="M250" s="4">
        <f t="shared" si="19"/>
        <v>14879.43487561652</v>
      </c>
    </row>
    <row r="251" spans="1:13" x14ac:dyDescent="0.2">
      <c r="A251" s="134">
        <f t="shared" si="22"/>
        <v>49065</v>
      </c>
      <c r="B251" s="123">
        <f>(B250+C250)*(1+($C$3/1200))</f>
        <v>182454.01752621963</v>
      </c>
      <c r="C251" s="25">
        <f t="shared" si="20"/>
        <v>931.95339708941719</v>
      </c>
      <c r="D251" s="128">
        <f>(D250+E250)*(1+($C$3/1200))</f>
        <v>42257.154227711639</v>
      </c>
      <c r="E251" s="25">
        <f t="shared" si="20"/>
        <v>0</v>
      </c>
      <c r="F251" s="128">
        <f>(F250+G250)*(1+($C$3/1200))</f>
        <v>36912.202594017021</v>
      </c>
      <c r="G251" s="25">
        <f t="shared" si="20"/>
        <v>0</v>
      </c>
      <c r="H251" s="128">
        <f>(H250+I250)*(1+($C$3/1200))</f>
        <v>36912.202594017021</v>
      </c>
      <c r="I251" s="25">
        <f t="shared" si="20"/>
        <v>0</v>
      </c>
      <c r="J251" s="4">
        <f t="shared" si="21"/>
        <v>298535.57694196532</v>
      </c>
      <c r="K251" s="4" t="str">
        <f>IF(J251&gt;$K$5,"YES","")</f>
        <v/>
      </c>
      <c r="L251" s="4">
        <f t="shared" si="18"/>
        <v>1243.8982372581888</v>
      </c>
      <c r="M251" s="4">
        <f t="shared" si="19"/>
        <v>14926.778847098267</v>
      </c>
    </row>
    <row r="252" spans="1:13" x14ac:dyDescent="0.2">
      <c r="A252" s="134">
        <f t="shared" si="22"/>
        <v>49096</v>
      </c>
      <c r="B252" s="123">
        <f>(B251+C251)*(1+($C$3/1200))</f>
        <v>183395.14022185522</v>
      </c>
      <c r="C252" s="25">
        <f t="shared" si="20"/>
        <v>931.95339708941719</v>
      </c>
      <c r="D252" s="128">
        <f>(D251+E251)*(1+($C$3/1200))</f>
        <v>42259.267085423031</v>
      </c>
      <c r="E252" s="25">
        <f t="shared" si="20"/>
        <v>0</v>
      </c>
      <c r="F252" s="128">
        <f>(F251+G251)*(1+($C$3/1200))</f>
        <v>36914.048204146726</v>
      </c>
      <c r="G252" s="25">
        <f t="shared" si="20"/>
        <v>0</v>
      </c>
      <c r="H252" s="128">
        <f>(H251+I251)*(1+($C$3/1200))</f>
        <v>36914.048204146726</v>
      </c>
      <c r="I252" s="25">
        <f t="shared" si="20"/>
        <v>0</v>
      </c>
      <c r="J252" s="4">
        <f t="shared" si="21"/>
        <v>299482.50371557171</v>
      </c>
      <c r="K252" s="4" t="str">
        <f>IF(J252&gt;$K$5,"YES","")</f>
        <v/>
      </c>
      <c r="L252" s="4">
        <f t="shared" si="18"/>
        <v>1247.8437654815489</v>
      </c>
      <c r="M252" s="4">
        <f t="shared" si="19"/>
        <v>14974.125185778586</v>
      </c>
    </row>
    <row r="253" spans="1:13" x14ac:dyDescent="0.2">
      <c r="A253" s="134">
        <f t="shared" si="22"/>
        <v>49126</v>
      </c>
      <c r="B253" s="123">
        <f>(B252+C252)*(1+($C$3/1200))</f>
        <v>184336.30997362561</v>
      </c>
      <c r="C253" s="25">
        <f t="shared" si="20"/>
        <v>931.95339708941719</v>
      </c>
      <c r="D253" s="128">
        <f>(D252+E252)*(1+($C$3/1200))</f>
        <v>42261.380048777304</v>
      </c>
      <c r="E253" s="25">
        <f t="shared" si="20"/>
        <v>0</v>
      </c>
      <c r="F253" s="128">
        <f>(F252+G252)*(1+($C$3/1200))</f>
        <v>36915.893906556936</v>
      </c>
      <c r="G253" s="25">
        <f t="shared" si="20"/>
        <v>0</v>
      </c>
      <c r="H253" s="128">
        <f>(H252+I252)*(1+($C$3/1200))</f>
        <v>36915.893906556936</v>
      </c>
      <c r="I253" s="25">
        <f t="shared" si="20"/>
        <v>0</v>
      </c>
      <c r="J253" s="4">
        <f t="shared" si="21"/>
        <v>300429.47783551679</v>
      </c>
      <c r="K253" s="4" t="str">
        <f>IF(J253&gt;$K$5,"YES","")</f>
        <v/>
      </c>
      <c r="L253" s="4">
        <f t="shared" si="18"/>
        <v>1251.7894909813201</v>
      </c>
      <c r="M253" s="4">
        <f t="shared" si="19"/>
        <v>15021.47389177584</v>
      </c>
    </row>
    <row r="254" spans="1:13" x14ac:dyDescent="0.2">
      <c r="A254" s="134">
        <f t="shared" si="22"/>
        <v>49157</v>
      </c>
      <c r="B254" s="123">
        <f>(B253+C253)*(1+($C$3/1200))</f>
        <v>185277.52678388357</v>
      </c>
      <c r="C254" s="25">
        <f t="shared" si="20"/>
        <v>931.95339708941719</v>
      </c>
      <c r="D254" s="128">
        <f>(D253+E253)*(1+($C$3/1200))</f>
        <v>42263.493117779748</v>
      </c>
      <c r="E254" s="25">
        <f t="shared" si="20"/>
        <v>0</v>
      </c>
      <c r="F254" s="128">
        <f>(F253+G253)*(1+($C$3/1200))</f>
        <v>36917.739701252271</v>
      </c>
      <c r="G254" s="25">
        <f t="shared" si="20"/>
        <v>0</v>
      </c>
      <c r="H254" s="128">
        <f>(H253+I253)*(1+($C$3/1200))</f>
        <v>36917.739701252271</v>
      </c>
      <c r="I254" s="25">
        <f t="shared" si="20"/>
        <v>0</v>
      </c>
      <c r="J254" s="4">
        <f t="shared" si="21"/>
        <v>301376.49930416787</v>
      </c>
      <c r="K254" s="4" t="str">
        <f>IF(J254&gt;$K$5,"YES","")</f>
        <v/>
      </c>
      <c r="L254" s="4">
        <f t="shared" si="18"/>
        <v>1255.7354137673663</v>
      </c>
      <c r="M254" s="4">
        <f t="shared" si="19"/>
        <v>15068.824965208394</v>
      </c>
    </row>
    <row r="255" spans="1:13" x14ac:dyDescent="0.2">
      <c r="A255" s="134">
        <f t="shared" si="22"/>
        <v>49188</v>
      </c>
      <c r="B255" s="123">
        <f>(B254+C254)*(1+($C$3/1200))</f>
        <v>186218.79065498206</v>
      </c>
      <c r="C255" s="25">
        <f t="shared" si="20"/>
        <v>931.95339708941719</v>
      </c>
      <c r="D255" s="128">
        <f>(D254+E254)*(1+($C$3/1200))</f>
        <v>42265.606292435645</v>
      </c>
      <c r="E255" s="25">
        <f t="shared" si="20"/>
        <v>0</v>
      </c>
      <c r="F255" s="128">
        <f>(F254+G254)*(1+($C$3/1200))</f>
        <v>36919.585588237336</v>
      </c>
      <c r="G255" s="25">
        <f t="shared" si="20"/>
        <v>0</v>
      </c>
      <c r="H255" s="128">
        <f>(H254+I254)*(1+($C$3/1200))</f>
        <v>36919.585588237336</v>
      </c>
      <c r="I255" s="25">
        <f t="shared" si="20"/>
        <v>0</v>
      </c>
      <c r="J255" s="4">
        <f t="shared" si="21"/>
        <v>302323.56812389236</v>
      </c>
      <c r="K255" s="4" t="str">
        <f>IF(J255&gt;$K$5,"YES","")</f>
        <v/>
      </c>
      <c r="L255" s="4">
        <f t="shared" si="18"/>
        <v>1259.6815338495514</v>
      </c>
      <c r="M255" s="4">
        <f t="shared" si="19"/>
        <v>15116.178406194616</v>
      </c>
    </row>
    <row r="256" spans="1:13" x14ac:dyDescent="0.2">
      <c r="A256" s="134">
        <f t="shared" si="22"/>
        <v>49218</v>
      </c>
      <c r="B256" s="123">
        <f>(B255+C255)*(1+($C$3/1200))</f>
        <v>187160.1015892741</v>
      </c>
      <c r="C256" s="25">
        <f t="shared" si="20"/>
        <v>931.95339708941719</v>
      </c>
      <c r="D256" s="128">
        <f>(D255+E255)*(1+($C$3/1200))</f>
        <v>42267.719572750269</v>
      </c>
      <c r="E256" s="25">
        <f t="shared" si="20"/>
        <v>0</v>
      </c>
      <c r="F256" s="128">
        <f>(F255+G255)*(1+($C$3/1200))</f>
        <v>36921.431567516753</v>
      </c>
      <c r="G256" s="25">
        <f t="shared" si="20"/>
        <v>0</v>
      </c>
      <c r="H256" s="128">
        <f>(H255+I255)*(1+($C$3/1200))</f>
        <v>36921.431567516753</v>
      </c>
      <c r="I256" s="25">
        <f t="shared" si="20"/>
        <v>0</v>
      </c>
      <c r="J256" s="4">
        <f t="shared" si="21"/>
        <v>303270.68429705786</v>
      </c>
      <c r="K256" s="4" t="str">
        <f>IF(J256&gt;$K$5,"YES","")</f>
        <v/>
      </c>
      <c r="L256" s="4">
        <f t="shared" si="18"/>
        <v>1263.6278512377412</v>
      </c>
      <c r="M256" s="4">
        <f t="shared" si="19"/>
        <v>15163.534214852894</v>
      </c>
    </row>
    <row r="257" spans="1:13" x14ac:dyDescent="0.2">
      <c r="A257" s="134">
        <f t="shared" si="22"/>
        <v>49249</v>
      </c>
      <c r="B257" s="123">
        <f>(B256+C256)*(1+($C$3/1200))</f>
        <v>188101.45958911284</v>
      </c>
      <c r="C257" s="25">
        <f t="shared" si="20"/>
        <v>931.95339708941719</v>
      </c>
      <c r="D257" s="128">
        <f>(D256+E256)*(1+($C$3/1200))</f>
        <v>42269.832958728912</v>
      </c>
      <c r="E257" s="25">
        <f t="shared" si="20"/>
        <v>0</v>
      </c>
      <c r="F257" s="128">
        <f>(F256+G256)*(1+($C$3/1200))</f>
        <v>36923.277639095133</v>
      </c>
      <c r="G257" s="25">
        <f t="shared" si="20"/>
        <v>0</v>
      </c>
      <c r="H257" s="128">
        <f>(H256+I256)*(1+($C$3/1200))</f>
        <v>36923.277639095133</v>
      </c>
      <c r="I257" s="25">
        <f t="shared" si="20"/>
        <v>0</v>
      </c>
      <c r="J257" s="4">
        <f t="shared" si="21"/>
        <v>304217.84782603203</v>
      </c>
      <c r="K257" s="4" t="str">
        <f>IF(J257&gt;$K$5,"YES","")</f>
        <v/>
      </c>
      <c r="L257" s="4">
        <f t="shared" si="18"/>
        <v>1267.5743659418001</v>
      </c>
      <c r="M257" s="4">
        <f t="shared" si="19"/>
        <v>15210.892391301601</v>
      </c>
    </row>
    <row r="258" spans="1:13" x14ac:dyDescent="0.2">
      <c r="A258" s="134">
        <f t="shared" si="22"/>
        <v>49279</v>
      </c>
      <c r="B258" s="123">
        <f>(B257+C257)*(1+($C$3/1200))</f>
        <v>189042.86465685157</v>
      </c>
      <c r="C258" s="25">
        <f t="shared" si="20"/>
        <v>931.95339708941719</v>
      </c>
      <c r="D258" s="128">
        <f>(D257+E257)*(1+($C$3/1200))</f>
        <v>42271.946450376854</v>
      </c>
      <c r="E258" s="25">
        <f t="shared" si="20"/>
        <v>0</v>
      </c>
      <c r="F258" s="128">
        <f>(F257+G257)*(1+($C$3/1200))</f>
        <v>36925.12380297709</v>
      </c>
      <c r="G258" s="25">
        <f t="shared" si="20"/>
        <v>0</v>
      </c>
      <c r="H258" s="128">
        <f>(H257+I257)*(1+($C$3/1200))</f>
        <v>36925.12380297709</v>
      </c>
      <c r="I258" s="25">
        <f t="shared" si="20"/>
        <v>0</v>
      </c>
      <c r="J258" s="4">
        <f t="shared" si="21"/>
        <v>305165.05871318263</v>
      </c>
      <c r="K258" s="4" t="str">
        <f>IF(J258&gt;$K$5,"YES","")</f>
        <v/>
      </c>
      <c r="L258" s="4">
        <f t="shared" si="18"/>
        <v>1271.5210779715944</v>
      </c>
      <c r="M258" s="4">
        <f t="shared" si="19"/>
        <v>15258.252935659133</v>
      </c>
    </row>
    <row r="259" spans="1:13" x14ac:dyDescent="0.2">
      <c r="A259" s="134">
        <f t="shared" si="22"/>
        <v>49310</v>
      </c>
      <c r="B259" s="123">
        <f>(B258+C258)*(1+($C$3/1200))</f>
        <v>189984.3167948437</v>
      </c>
      <c r="C259" s="25">
        <f t="shared" si="20"/>
        <v>959.91199900209961</v>
      </c>
      <c r="D259" s="128">
        <f>(D258+E258)*(1+($C$3/1200))</f>
        <v>42274.060047699379</v>
      </c>
      <c r="E259" s="25">
        <f t="shared" si="20"/>
        <v>0</v>
      </c>
      <c r="F259" s="128">
        <f>(F258+G258)*(1+($C$3/1200))</f>
        <v>36926.970059167244</v>
      </c>
      <c r="G259" s="25">
        <f t="shared" si="20"/>
        <v>0</v>
      </c>
      <c r="H259" s="128">
        <f>(H258+I258)*(1+($C$3/1200))</f>
        <v>36926.970059167244</v>
      </c>
      <c r="I259" s="25">
        <f t="shared" si="20"/>
        <v>0</v>
      </c>
      <c r="J259" s="4">
        <f t="shared" si="21"/>
        <v>306112.31696087756</v>
      </c>
      <c r="K259" s="4" t="str">
        <f>IF(J259&gt;$K$5,"YES","")</f>
        <v/>
      </c>
      <c r="L259" s="4">
        <f t="shared" si="18"/>
        <v>1275.4679873369898</v>
      </c>
      <c r="M259" s="4">
        <f t="shared" si="19"/>
        <v>15305.615848043879</v>
      </c>
    </row>
    <row r="260" spans="1:13" x14ac:dyDescent="0.2">
      <c r="A260" s="134">
        <f t="shared" si="22"/>
        <v>49341</v>
      </c>
      <c r="B260" s="123">
        <f>(B259+C259)*(1+($C$3/1200))</f>
        <v>190953.7760052855</v>
      </c>
      <c r="C260" s="25">
        <f t="shared" si="20"/>
        <v>959.91199900209961</v>
      </c>
      <c r="D260" s="128">
        <f>(D259+E259)*(1+($C$3/1200))</f>
        <v>42276.173750701768</v>
      </c>
      <c r="E260" s="25">
        <f t="shared" si="20"/>
        <v>0</v>
      </c>
      <c r="F260" s="128">
        <f>(F259+G259)*(1+($C$3/1200))</f>
        <v>36928.816407670209</v>
      </c>
      <c r="G260" s="25">
        <f t="shared" si="20"/>
        <v>0</v>
      </c>
      <c r="H260" s="128">
        <f>(H259+I259)*(1+($C$3/1200))</f>
        <v>36928.816407670209</v>
      </c>
      <c r="I260" s="25">
        <f t="shared" si="20"/>
        <v>0</v>
      </c>
      <c r="J260" s="4">
        <f t="shared" si="21"/>
        <v>307087.58257132769</v>
      </c>
      <c r="K260" s="4" t="str">
        <f>IF(J260&gt;$K$5,"YES","")</f>
        <v/>
      </c>
      <c r="L260" s="4">
        <f t="shared" si="18"/>
        <v>1279.5315940471987</v>
      </c>
      <c r="M260" s="4">
        <f t="shared" si="19"/>
        <v>15354.379128566385</v>
      </c>
    </row>
    <row r="261" spans="1:13" x14ac:dyDescent="0.2">
      <c r="A261" s="134">
        <f t="shared" si="22"/>
        <v>49369</v>
      </c>
      <c r="B261" s="123">
        <f>(B260+C260)*(1+($C$3/1200))</f>
        <v>191923.28368868784</v>
      </c>
      <c r="C261" s="25">
        <f t="shared" si="20"/>
        <v>959.91199900209961</v>
      </c>
      <c r="D261" s="128">
        <f>(D260+E260)*(1+($C$3/1200))</f>
        <v>42278.287559389304</v>
      </c>
      <c r="E261" s="25">
        <f t="shared" si="20"/>
        <v>2000</v>
      </c>
      <c r="F261" s="128">
        <f>(F260+G260)*(1+($C$3/1200))</f>
        <v>36930.662848490596</v>
      </c>
      <c r="G261" s="25">
        <f t="shared" si="20"/>
        <v>2785.962590401642</v>
      </c>
      <c r="H261" s="128">
        <f>(H260+I260)*(1+($C$3/1200))</f>
        <v>36930.662848490596</v>
      </c>
      <c r="I261" s="25">
        <f t="shared" si="20"/>
        <v>2785.962590401642</v>
      </c>
      <c r="J261" s="4">
        <f t="shared" si="21"/>
        <v>308062.89694505831</v>
      </c>
      <c r="K261" s="4" t="str">
        <f>IF(J261&gt;$K$5,"YES","")</f>
        <v/>
      </c>
      <c r="L261" s="4">
        <f t="shared" si="18"/>
        <v>1283.595403937743</v>
      </c>
      <c r="M261" s="4">
        <f t="shared" si="19"/>
        <v>15403.144847252915</v>
      </c>
    </row>
    <row r="262" spans="1:13" x14ac:dyDescent="0.2">
      <c r="A262" s="134">
        <f t="shared" si="22"/>
        <v>49400</v>
      </c>
      <c r="B262" s="123">
        <f>(B261+C261)*(1+($C$3/1200))</f>
        <v>192892.83984747433</v>
      </c>
      <c r="C262" s="25">
        <f t="shared" si="20"/>
        <v>959.91199900209961</v>
      </c>
      <c r="D262" s="128">
        <f>(D261+E261)*(1+($C$3/1200))</f>
        <v>44280.501473767275</v>
      </c>
      <c r="E262" s="25">
        <f t="shared" si="20"/>
        <v>0</v>
      </c>
      <c r="F262" s="128">
        <f>(F261+G261)*(1+($C$3/1200))</f>
        <v>39718.611270164191</v>
      </c>
      <c r="G262" s="25">
        <f t="shared" si="20"/>
        <v>0</v>
      </c>
      <c r="H262" s="128">
        <f>(H261+I261)*(1+($C$3/1200))</f>
        <v>39718.611270164191</v>
      </c>
      <c r="I262" s="25">
        <f t="shared" si="20"/>
        <v>0</v>
      </c>
      <c r="J262" s="4">
        <f t="shared" si="21"/>
        <v>316610.56386156997</v>
      </c>
      <c r="K262" s="4" t="str">
        <f>IF(J262&gt;$K$5,"YES","")</f>
        <v/>
      </c>
      <c r="L262" s="4">
        <f t="shared" si="18"/>
        <v>1319.2106827565415</v>
      </c>
      <c r="M262" s="4">
        <f t="shared" si="19"/>
        <v>15830.528193078499</v>
      </c>
    </row>
    <row r="263" spans="1:13" x14ac:dyDescent="0.2">
      <c r="A263" s="134">
        <f t="shared" si="22"/>
        <v>49430</v>
      </c>
      <c r="B263" s="123">
        <f>(B262+C262)*(1+($C$3/1200))</f>
        <v>193862.44448406878</v>
      </c>
      <c r="C263" s="25">
        <f t="shared" si="20"/>
        <v>959.91199900209961</v>
      </c>
      <c r="D263" s="128">
        <f>(D262+E262)*(1+($C$3/1200))</f>
        <v>44282.715498840967</v>
      </c>
      <c r="E263" s="25">
        <f t="shared" si="20"/>
        <v>0</v>
      </c>
      <c r="F263" s="128">
        <f>(F262+G262)*(1+($C$3/1200))</f>
        <v>39720.597200727701</v>
      </c>
      <c r="G263" s="25">
        <f t="shared" si="20"/>
        <v>0</v>
      </c>
      <c r="H263" s="128">
        <f>(H262+I262)*(1+($C$3/1200))</f>
        <v>39720.597200727701</v>
      </c>
      <c r="I263" s="25">
        <f t="shared" si="20"/>
        <v>0</v>
      </c>
      <c r="J263" s="4">
        <f t="shared" si="21"/>
        <v>317586.35438436514</v>
      </c>
      <c r="K263" s="4" t="str">
        <f>IF(J263&gt;$K$5,"YES","")</f>
        <v/>
      </c>
      <c r="L263" s="4">
        <f t="shared" si="18"/>
        <v>1323.2764766015214</v>
      </c>
      <c r="M263" s="4">
        <f t="shared" si="19"/>
        <v>15879.317719218256</v>
      </c>
    </row>
    <row r="264" spans="1:13" x14ac:dyDescent="0.2">
      <c r="A264" s="134">
        <f t="shared" si="22"/>
        <v>49461</v>
      </c>
      <c r="B264" s="123">
        <f>(B263+C263)*(1+($C$3/1200))</f>
        <v>194832.09760089504</v>
      </c>
      <c r="C264" s="25">
        <f t="shared" si="20"/>
        <v>959.91199900209961</v>
      </c>
      <c r="D264" s="128">
        <f>(D263+E263)*(1+($C$3/1200))</f>
        <v>44284.929634615917</v>
      </c>
      <c r="E264" s="25">
        <f t="shared" si="20"/>
        <v>0</v>
      </c>
      <c r="F264" s="128">
        <f>(F263+G263)*(1+($C$3/1200))</f>
        <v>39722.583230587741</v>
      </c>
      <c r="G264" s="25">
        <f t="shared" si="20"/>
        <v>0</v>
      </c>
      <c r="H264" s="128">
        <f>(H263+I263)*(1+($C$3/1200))</f>
        <v>39722.583230587741</v>
      </c>
      <c r="I264" s="25">
        <f t="shared" si="20"/>
        <v>0</v>
      </c>
      <c r="J264" s="4">
        <f t="shared" si="21"/>
        <v>318562.19369668642</v>
      </c>
      <c r="K264" s="4" t="str">
        <f>IF(J264&gt;$K$5,"YES","")</f>
        <v/>
      </c>
      <c r="L264" s="4">
        <f t="shared" si="18"/>
        <v>1327.3424737361936</v>
      </c>
      <c r="M264" s="4">
        <f t="shared" si="19"/>
        <v>15928.109684834322</v>
      </c>
    </row>
    <row r="265" spans="1:13" x14ac:dyDescent="0.2">
      <c r="A265" s="134">
        <f t="shared" si="22"/>
        <v>49491</v>
      </c>
      <c r="B265" s="123">
        <f>(B264+C264)*(1+($C$3/1200))</f>
        <v>195801.79920037717</v>
      </c>
      <c r="C265" s="25">
        <f t="shared" si="20"/>
        <v>959.91199900209961</v>
      </c>
      <c r="D265" s="128">
        <f>(D264+E264)*(1+($C$3/1200))</f>
        <v>44287.143881097654</v>
      </c>
      <c r="E265" s="25">
        <f t="shared" si="20"/>
        <v>0</v>
      </c>
      <c r="F265" s="128">
        <f>(F264+G264)*(1+($C$3/1200))</f>
        <v>39724.569359749272</v>
      </c>
      <c r="G265" s="25">
        <f t="shared" si="20"/>
        <v>0</v>
      </c>
      <c r="H265" s="128">
        <f>(H264+I264)*(1+($C$3/1200))</f>
        <v>39724.569359749272</v>
      </c>
      <c r="I265" s="25">
        <f t="shared" si="20"/>
        <v>0</v>
      </c>
      <c r="J265" s="4">
        <f t="shared" si="21"/>
        <v>319538.08180097333</v>
      </c>
      <c r="K265" s="4" t="str">
        <f>IF(J265&gt;$K$5,"YES","")</f>
        <v/>
      </c>
      <c r="L265" s="4">
        <f t="shared" si="18"/>
        <v>1331.4086741707222</v>
      </c>
      <c r="M265" s="4">
        <f t="shared" si="19"/>
        <v>15976.904090048665</v>
      </c>
    </row>
    <row r="266" spans="1:13" x14ac:dyDescent="0.2">
      <c r="A266" s="134">
        <f t="shared" si="22"/>
        <v>49522</v>
      </c>
      <c r="B266" s="123">
        <f>(B265+C265)*(1+($C$3/1200))</f>
        <v>196771.54928493925</v>
      </c>
      <c r="C266" s="25">
        <f t="shared" si="20"/>
        <v>959.91199900209961</v>
      </c>
      <c r="D266" s="128">
        <f>(D265+E265)*(1+($C$3/1200))</f>
        <v>44289.358238291716</v>
      </c>
      <c r="E266" s="25">
        <f t="shared" si="20"/>
        <v>0</v>
      </c>
      <c r="F266" s="128">
        <f>(F265+G265)*(1+($C$3/1200))</f>
        <v>39726.555588217263</v>
      </c>
      <c r="G266" s="25">
        <f t="shared" si="20"/>
        <v>0</v>
      </c>
      <c r="H266" s="128">
        <f>(H265+I265)*(1+($C$3/1200))</f>
        <v>39726.555588217263</v>
      </c>
      <c r="I266" s="25">
        <f t="shared" ref="I266:I329" si="23">IF(I$5="Annual",IF(MONTH($A266)=I$6,I$4,0),I$4)*(1+I$7)^(YEAR($A266)-YEAR($A$7))</f>
        <v>0</v>
      </c>
      <c r="J266" s="4">
        <f t="shared" si="21"/>
        <v>320514.0186996655</v>
      </c>
      <c r="K266" s="4" t="str">
        <f>IF(J266&gt;$K$5,"YES","")</f>
        <v/>
      </c>
      <c r="L266" s="4">
        <f t="shared" ref="L266:L329" si="24">J266*0.05/12</f>
        <v>1335.475077915273</v>
      </c>
      <c r="M266" s="4">
        <f t="shared" ref="M266:M330" si="25">L266*12</f>
        <v>16025.700934983277</v>
      </c>
    </row>
    <row r="267" spans="1:13" x14ac:dyDescent="0.2">
      <c r="A267" s="134">
        <f t="shared" si="22"/>
        <v>49553</v>
      </c>
      <c r="B267" s="123">
        <f>(B266+C266)*(1+($C$3/1200))</f>
        <v>197741.34785700557</v>
      </c>
      <c r="C267" s="25">
        <f t="shared" ref="C267:I330" si="26">IF(C$5="Annual",IF(MONTH($A267)=C$6,C$4,0),C$4)*(1+C$7)^(YEAR($A267)-YEAR($A$7))</f>
        <v>959.91199900209961</v>
      </c>
      <c r="D267" s="128">
        <f>(D266+E266)*(1+($C$3/1200))</f>
        <v>44291.572706203639</v>
      </c>
      <c r="E267" s="25">
        <f t="shared" si="26"/>
        <v>0</v>
      </c>
      <c r="F267" s="128">
        <f>(F266+G266)*(1+($C$3/1200))</f>
        <v>39728.541915996677</v>
      </c>
      <c r="G267" s="25">
        <f t="shared" si="26"/>
        <v>0</v>
      </c>
      <c r="H267" s="128">
        <f>(H266+I266)*(1+($C$3/1200))</f>
        <v>39728.541915996677</v>
      </c>
      <c r="I267" s="25">
        <f t="shared" si="26"/>
        <v>0</v>
      </c>
      <c r="J267" s="4">
        <f t="shared" ref="J267:J330" si="27">B267+D267+F267+H267</f>
        <v>321490.00439520262</v>
      </c>
      <c r="K267" s="4" t="str">
        <f>IF(J267&gt;$K$5,"YES","")</f>
        <v/>
      </c>
      <c r="L267" s="4">
        <f t="shared" si="24"/>
        <v>1339.541684980011</v>
      </c>
      <c r="M267" s="4">
        <f t="shared" si="25"/>
        <v>16074.500219760132</v>
      </c>
    </row>
    <row r="268" spans="1:13" x14ac:dyDescent="0.2">
      <c r="A268" s="134">
        <f t="shared" ref="A268:A331" si="28">A267+DAY(DATE(YEAR(A267),MONTH(A267)+1,))</f>
        <v>49583</v>
      </c>
      <c r="B268" s="123">
        <f>(B267+C267)*(1+($C$3/1200))</f>
        <v>198711.1949190005</v>
      </c>
      <c r="C268" s="25">
        <f t="shared" si="26"/>
        <v>959.91199900209961</v>
      </c>
      <c r="D268" s="128">
        <f>(D267+E267)*(1+($C$3/1200))</f>
        <v>44293.787284838952</v>
      </c>
      <c r="E268" s="25">
        <f t="shared" si="26"/>
        <v>0</v>
      </c>
      <c r="F268" s="128">
        <f>(F267+G267)*(1+($C$3/1200))</f>
        <v>39730.528343092483</v>
      </c>
      <c r="G268" s="25">
        <f t="shared" si="26"/>
        <v>0</v>
      </c>
      <c r="H268" s="128">
        <f>(H267+I267)*(1+($C$3/1200))</f>
        <v>39730.528343092483</v>
      </c>
      <c r="I268" s="25">
        <f t="shared" si="26"/>
        <v>0</v>
      </c>
      <c r="J268" s="4">
        <f t="shared" si="27"/>
        <v>322466.03889002441</v>
      </c>
      <c r="K268" s="4" t="str">
        <f>IF(J268&gt;$K$5,"YES","")</f>
        <v/>
      </c>
      <c r="L268" s="4">
        <f t="shared" si="24"/>
        <v>1343.6084953751017</v>
      </c>
      <c r="M268" s="4">
        <f t="shared" si="25"/>
        <v>16123.301944501221</v>
      </c>
    </row>
    <row r="269" spans="1:13" x14ac:dyDescent="0.2">
      <c r="A269" s="134">
        <f t="shared" si="28"/>
        <v>49614</v>
      </c>
      <c r="B269" s="123">
        <f>(B268+C268)*(1+($C$3/1200))</f>
        <v>199681.09047334851</v>
      </c>
      <c r="C269" s="25">
        <f t="shared" si="26"/>
        <v>959.91199900209961</v>
      </c>
      <c r="D269" s="128">
        <f>(D268+E268)*(1+($C$3/1200))</f>
        <v>44296.001974203202</v>
      </c>
      <c r="E269" s="25">
        <f t="shared" si="26"/>
        <v>0</v>
      </c>
      <c r="F269" s="128">
        <f>(F268+G268)*(1+($C$3/1200))</f>
        <v>39732.514869509643</v>
      </c>
      <c r="G269" s="25">
        <f t="shared" si="26"/>
        <v>0</v>
      </c>
      <c r="H269" s="128">
        <f>(H268+I268)*(1+($C$3/1200))</f>
        <v>39732.514869509643</v>
      </c>
      <c r="I269" s="25">
        <f t="shared" si="26"/>
        <v>0</v>
      </c>
      <c r="J269" s="4">
        <f t="shared" si="27"/>
        <v>323442.12218657101</v>
      </c>
      <c r="K269" s="4" t="str">
        <f>IF(J269&gt;$K$5,"YES","")</f>
        <v/>
      </c>
      <c r="L269" s="4">
        <f t="shared" si="24"/>
        <v>1347.6755091107127</v>
      </c>
      <c r="M269" s="4">
        <f t="shared" si="25"/>
        <v>16172.106109328553</v>
      </c>
    </row>
    <row r="270" spans="1:13" x14ac:dyDescent="0.2">
      <c r="A270" s="134">
        <f t="shared" si="28"/>
        <v>49644</v>
      </c>
      <c r="B270" s="123">
        <f>(B269+C269)*(1+($C$3/1200))</f>
        <v>200651.03452247425</v>
      </c>
      <c r="C270" s="25">
        <f t="shared" si="26"/>
        <v>959.91199900209961</v>
      </c>
      <c r="D270" s="128">
        <f>(D269+E269)*(1+($C$3/1200))</f>
        <v>44298.216774301916</v>
      </c>
      <c r="E270" s="25">
        <f t="shared" si="26"/>
        <v>0</v>
      </c>
      <c r="F270" s="128">
        <f>(F269+G269)*(1+($C$3/1200))</f>
        <v>39734.50149525312</v>
      </c>
      <c r="G270" s="25">
        <f t="shared" si="26"/>
        <v>0</v>
      </c>
      <c r="H270" s="128">
        <f>(H269+I269)*(1+($C$3/1200))</f>
        <v>39734.50149525312</v>
      </c>
      <c r="I270" s="25">
        <f t="shared" si="26"/>
        <v>0</v>
      </c>
      <c r="J270" s="4">
        <f t="shared" si="27"/>
        <v>324418.25428728241</v>
      </c>
      <c r="K270" s="4" t="str">
        <f>IF(J270&gt;$K$5,"YES","")</f>
        <v/>
      </c>
      <c r="L270" s="4">
        <f t="shared" si="24"/>
        <v>1351.7427261970101</v>
      </c>
      <c r="M270" s="4">
        <f t="shared" si="25"/>
        <v>16220.912714364122</v>
      </c>
    </row>
    <row r="271" spans="1:13" x14ac:dyDescent="0.2">
      <c r="A271" s="134">
        <f t="shared" si="28"/>
        <v>49675</v>
      </c>
      <c r="B271" s="123">
        <f>(B270+C270)*(1+($C$3/1200))</f>
        <v>201621.02706880245</v>
      </c>
      <c r="C271" s="25">
        <f t="shared" si="26"/>
        <v>988.7093589721627</v>
      </c>
      <c r="D271" s="128">
        <f>(D270+E270)*(1+($C$3/1200))</f>
        <v>44300.431685140633</v>
      </c>
      <c r="E271" s="25">
        <f t="shared" si="26"/>
        <v>0</v>
      </c>
      <c r="F271" s="128">
        <f>(F270+G270)*(1+($C$3/1200))</f>
        <v>39736.48822032789</v>
      </c>
      <c r="G271" s="25">
        <f t="shared" si="26"/>
        <v>0</v>
      </c>
      <c r="H271" s="128">
        <f>(H270+I270)*(1+($C$3/1200))</f>
        <v>39736.48822032789</v>
      </c>
      <c r="I271" s="25">
        <f t="shared" si="26"/>
        <v>0</v>
      </c>
      <c r="J271" s="4">
        <f t="shared" si="27"/>
        <v>325394.43519459886</v>
      </c>
      <c r="K271" s="4" t="str">
        <f>IF(J271&gt;$K$5,"YES","")</f>
        <v/>
      </c>
      <c r="L271" s="4">
        <f t="shared" si="24"/>
        <v>1355.8101466441619</v>
      </c>
      <c r="M271" s="4">
        <f t="shared" si="25"/>
        <v>16269.721759729942</v>
      </c>
    </row>
    <row r="272" spans="1:13" x14ac:dyDescent="0.2">
      <c r="A272" s="134">
        <f t="shared" si="28"/>
        <v>49706</v>
      </c>
      <c r="B272" s="123">
        <f>(B271+C271)*(1+($C$3/1200))</f>
        <v>202619.86691459603</v>
      </c>
      <c r="C272" s="25">
        <f t="shared" si="26"/>
        <v>988.7093589721627</v>
      </c>
      <c r="D272" s="128">
        <f>(D271+E271)*(1+($C$3/1200))</f>
        <v>44302.646706724896</v>
      </c>
      <c r="E272" s="25">
        <f t="shared" si="26"/>
        <v>0</v>
      </c>
      <c r="F272" s="128">
        <f>(F271+G271)*(1+($C$3/1200))</f>
        <v>39738.475044738909</v>
      </c>
      <c r="G272" s="25">
        <f t="shared" si="26"/>
        <v>0</v>
      </c>
      <c r="H272" s="128">
        <f>(H271+I271)*(1+($C$3/1200))</f>
        <v>39738.475044738909</v>
      </c>
      <c r="I272" s="25">
        <f t="shared" si="26"/>
        <v>0</v>
      </c>
      <c r="J272" s="4">
        <f t="shared" si="27"/>
        <v>326399.46371079871</v>
      </c>
      <c r="K272" s="4" t="str">
        <f>IF(J272&gt;$K$5,"YES","")</f>
        <v/>
      </c>
      <c r="L272" s="4">
        <f t="shared" si="24"/>
        <v>1359.9977654616614</v>
      </c>
      <c r="M272" s="4">
        <f t="shared" si="25"/>
        <v>16319.973185539937</v>
      </c>
    </row>
    <row r="273" spans="1:13" x14ac:dyDescent="0.2">
      <c r="A273" s="134">
        <f t="shared" si="28"/>
        <v>49735</v>
      </c>
      <c r="B273" s="123">
        <f>(B272+C272)*(1+($C$3/1200))</f>
        <v>203618.75670238191</v>
      </c>
      <c r="C273" s="25">
        <f t="shared" si="26"/>
        <v>988.7093589721627</v>
      </c>
      <c r="D273" s="128">
        <f>(D272+E272)*(1+($C$3/1200))</f>
        <v>44304.861839060235</v>
      </c>
      <c r="E273" s="25">
        <f t="shared" si="26"/>
        <v>2000</v>
      </c>
      <c r="F273" s="128">
        <f>(F272+G272)*(1+($C$3/1200))</f>
        <v>39740.461968491152</v>
      </c>
      <c r="G273" s="25">
        <f t="shared" si="26"/>
        <v>2925.2607199217236</v>
      </c>
      <c r="H273" s="128">
        <f>(H272+I272)*(1+($C$3/1200))</f>
        <v>39740.461968491152</v>
      </c>
      <c r="I273" s="25">
        <f t="shared" si="26"/>
        <v>2925.2607199217236</v>
      </c>
      <c r="J273" s="4">
        <f t="shared" si="27"/>
        <v>327404.54247842444</v>
      </c>
      <c r="K273" s="4" t="str">
        <f>IF(J273&gt;$K$5,"YES","")</f>
        <v/>
      </c>
      <c r="L273" s="4">
        <f t="shared" si="24"/>
        <v>1364.1855936601019</v>
      </c>
      <c r="M273" s="4">
        <f t="shared" si="25"/>
        <v>16370.227123921222</v>
      </c>
    </row>
    <row r="274" spans="1:13" x14ac:dyDescent="0.2">
      <c r="A274" s="134">
        <f t="shared" si="28"/>
        <v>49766</v>
      </c>
      <c r="B274" s="123">
        <f>(B273+C273)*(1+($C$3/1200))</f>
        <v>204617.69643465718</v>
      </c>
      <c r="C274" s="25">
        <f t="shared" si="26"/>
        <v>988.7093589721627</v>
      </c>
      <c r="D274" s="128">
        <f>(D273+E273)*(1+($C$3/1200))</f>
        <v>46307.177082152193</v>
      </c>
      <c r="E274" s="25">
        <f t="shared" si="26"/>
        <v>0</v>
      </c>
      <c r="F274" s="128">
        <f>(F273+G273)*(1+($C$3/1200))</f>
        <v>42667.855974547303</v>
      </c>
      <c r="G274" s="25">
        <f t="shared" si="26"/>
        <v>0</v>
      </c>
      <c r="H274" s="128">
        <f>(H273+I273)*(1+($C$3/1200))</f>
        <v>42667.855974547303</v>
      </c>
      <c r="I274" s="25">
        <f t="shared" si="26"/>
        <v>0</v>
      </c>
      <c r="J274" s="4">
        <f t="shared" si="27"/>
        <v>336260.58546590398</v>
      </c>
      <c r="K274" s="4" t="str">
        <f>IF(J274&gt;$K$5,"YES","")</f>
        <v/>
      </c>
      <c r="L274" s="4">
        <f t="shared" si="24"/>
        <v>1401.0857727745999</v>
      </c>
      <c r="M274" s="4">
        <f t="shared" si="25"/>
        <v>16813.0292732952</v>
      </c>
    </row>
    <row r="275" spans="1:13" x14ac:dyDescent="0.2">
      <c r="A275" s="134">
        <f t="shared" si="28"/>
        <v>49796</v>
      </c>
      <c r="B275" s="123">
        <f>(B274+C274)*(1+($C$3/1200))</f>
        <v>205616.68611391904</v>
      </c>
      <c r="C275" s="25">
        <f t="shared" si="26"/>
        <v>988.7093589721627</v>
      </c>
      <c r="D275" s="128">
        <f>(D274+E274)*(1+($C$3/1200))</f>
        <v>46309.492441006303</v>
      </c>
      <c r="E275" s="25">
        <f t="shared" si="26"/>
        <v>0</v>
      </c>
      <c r="F275" s="128">
        <f>(F274+G274)*(1+($C$3/1200))</f>
        <v>42669.989367346032</v>
      </c>
      <c r="G275" s="25">
        <f t="shared" si="26"/>
        <v>0</v>
      </c>
      <c r="H275" s="128">
        <f>(H274+I274)*(1+($C$3/1200))</f>
        <v>42669.989367346032</v>
      </c>
      <c r="I275" s="25">
        <f t="shared" si="26"/>
        <v>0</v>
      </c>
      <c r="J275" s="4">
        <f t="shared" si="27"/>
        <v>337266.1572896174</v>
      </c>
      <c r="K275" s="4" t="str">
        <f>IF(J275&gt;$K$5,"YES","")</f>
        <v/>
      </c>
      <c r="L275" s="4">
        <f t="shared" si="24"/>
        <v>1405.2756553734059</v>
      </c>
      <c r="M275" s="4">
        <f t="shared" si="25"/>
        <v>16863.30786448087</v>
      </c>
    </row>
    <row r="276" spans="1:13" x14ac:dyDescent="0.2">
      <c r="A276" s="134">
        <f t="shared" si="28"/>
        <v>49827</v>
      </c>
      <c r="B276" s="123">
        <f>(B275+C275)*(1+($C$3/1200))</f>
        <v>206615.72574266489</v>
      </c>
      <c r="C276" s="25">
        <f t="shared" si="26"/>
        <v>988.7093589721627</v>
      </c>
      <c r="D276" s="128">
        <f>(D275+E275)*(1+($C$3/1200))</f>
        <v>46311.807915628357</v>
      </c>
      <c r="E276" s="25">
        <f t="shared" si="26"/>
        <v>0</v>
      </c>
      <c r="F276" s="128">
        <f>(F275+G275)*(1+($C$3/1200))</f>
        <v>42672.122866814403</v>
      </c>
      <c r="G276" s="25">
        <f t="shared" si="26"/>
        <v>0</v>
      </c>
      <c r="H276" s="128">
        <f>(H275+I275)*(1+($C$3/1200))</f>
        <v>42672.122866814403</v>
      </c>
      <c r="I276" s="25">
        <f t="shared" si="26"/>
        <v>0</v>
      </c>
      <c r="J276" s="4">
        <f t="shared" si="27"/>
        <v>338271.77939192206</v>
      </c>
      <c r="K276" s="4" t="str">
        <f>IF(J276&gt;$K$5,"YES","")</f>
        <v/>
      </c>
      <c r="L276" s="4">
        <f t="shared" si="24"/>
        <v>1409.465747466342</v>
      </c>
      <c r="M276" s="4">
        <f t="shared" si="25"/>
        <v>16913.588969596105</v>
      </c>
    </row>
    <row r="277" spans="1:13" x14ac:dyDescent="0.2">
      <c r="A277" s="134">
        <f t="shared" si="28"/>
        <v>49857</v>
      </c>
      <c r="B277" s="123">
        <f>(B276+C276)*(1+($C$3/1200))</f>
        <v>207614.81532339216</v>
      </c>
      <c r="C277" s="25">
        <f t="shared" si="26"/>
        <v>988.7093589721627</v>
      </c>
      <c r="D277" s="128">
        <f>(D276+E276)*(1+($C$3/1200))</f>
        <v>46314.123506024145</v>
      </c>
      <c r="E277" s="25">
        <f t="shared" si="26"/>
        <v>0</v>
      </c>
      <c r="F277" s="128">
        <f>(F276+G276)*(1+($C$3/1200))</f>
        <v>42674.25647295775</v>
      </c>
      <c r="G277" s="25">
        <f t="shared" si="26"/>
        <v>0</v>
      </c>
      <c r="H277" s="128">
        <f>(H276+I276)*(1+($C$3/1200))</f>
        <v>42674.25647295775</v>
      </c>
      <c r="I277" s="25">
        <f t="shared" si="26"/>
        <v>0</v>
      </c>
      <c r="J277" s="4">
        <f t="shared" si="27"/>
        <v>339277.45177533175</v>
      </c>
      <c r="K277" s="4" t="str">
        <f>IF(J277&gt;$K$5,"YES","")</f>
        <v/>
      </c>
      <c r="L277" s="4">
        <f t="shared" si="24"/>
        <v>1413.6560490638824</v>
      </c>
      <c r="M277" s="4">
        <f t="shared" si="25"/>
        <v>16963.87258876659</v>
      </c>
    </row>
    <row r="278" spans="1:13" x14ac:dyDescent="0.2">
      <c r="A278" s="134">
        <f t="shared" si="28"/>
        <v>49888</v>
      </c>
      <c r="B278" s="123">
        <f>(B277+C277)*(1+($C$3/1200))</f>
        <v>208613.95485859847</v>
      </c>
      <c r="C278" s="25">
        <f t="shared" si="26"/>
        <v>988.7093589721627</v>
      </c>
      <c r="D278" s="128">
        <f>(D277+E277)*(1+($C$3/1200))</f>
        <v>46316.439212199453</v>
      </c>
      <c r="E278" s="25">
        <f t="shared" si="26"/>
        <v>0</v>
      </c>
      <c r="F278" s="128">
        <f>(F277+G277)*(1+($C$3/1200))</f>
        <v>42676.390185781405</v>
      </c>
      <c r="G278" s="25">
        <f t="shared" si="26"/>
        <v>0</v>
      </c>
      <c r="H278" s="128">
        <f>(H277+I277)*(1+($C$3/1200))</f>
        <v>42676.390185781405</v>
      </c>
      <c r="I278" s="25">
        <f t="shared" si="26"/>
        <v>0</v>
      </c>
      <c r="J278" s="4">
        <f t="shared" si="27"/>
        <v>340283.17444236076</v>
      </c>
      <c r="K278" s="4" t="str">
        <f>IF(J278&gt;$K$5,"YES","")</f>
        <v/>
      </c>
      <c r="L278" s="4">
        <f t="shared" si="24"/>
        <v>1417.8465601765031</v>
      </c>
      <c r="M278" s="4">
        <f t="shared" si="25"/>
        <v>17014.158722118038</v>
      </c>
    </row>
    <row r="279" spans="1:13" x14ac:dyDescent="0.2">
      <c r="A279" s="134">
        <f t="shared" si="28"/>
        <v>49919</v>
      </c>
      <c r="B279" s="123">
        <f>(B278+C278)*(1+($C$3/1200))</f>
        <v>209613.14435078154</v>
      </c>
      <c r="C279" s="25">
        <f t="shared" si="26"/>
        <v>988.7093589721627</v>
      </c>
      <c r="D279" s="128">
        <f>(D278+E278)*(1+($C$3/1200))</f>
        <v>46318.755034160065</v>
      </c>
      <c r="E279" s="25">
        <f t="shared" si="26"/>
        <v>0</v>
      </c>
      <c r="F279" s="128">
        <f>(F278+G278)*(1+($C$3/1200))</f>
        <v>42678.524005290696</v>
      </c>
      <c r="G279" s="25">
        <f t="shared" si="26"/>
        <v>0</v>
      </c>
      <c r="H279" s="128">
        <f>(H278+I278)*(1+($C$3/1200))</f>
        <v>42678.524005290696</v>
      </c>
      <c r="I279" s="25">
        <f t="shared" si="26"/>
        <v>0</v>
      </c>
      <c r="J279" s="4">
        <f t="shared" si="27"/>
        <v>341288.94739552302</v>
      </c>
      <c r="K279" s="4" t="str">
        <f>IF(J279&gt;$K$5,"YES","")</f>
        <v/>
      </c>
      <c r="L279" s="4">
        <f t="shared" si="24"/>
        <v>1422.0372808146794</v>
      </c>
      <c r="M279" s="4">
        <f t="shared" si="25"/>
        <v>17064.447369776153</v>
      </c>
    </row>
    <row r="280" spans="1:13" x14ac:dyDescent="0.2">
      <c r="A280" s="134">
        <f t="shared" si="28"/>
        <v>49949</v>
      </c>
      <c r="B280" s="123">
        <f>(B279+C279)*(1+($C$3/1200))</f>
        <v>210612.38380243923</v>
      </c>
      <c r="C280" s="25">
        <f t="shared" si="26"/>
        <v>988.7093589721627</v>
      </c>
      <c r="D280" s="128">
        <f>(D279+E279)*(1+($C$3/1200))</f>
        <v>46321.07097191178</v>
      </c>
      <c r="E280" s="25">
        <f t="shared" si="26"/>
        <v>0</v>
      </c>
      <c r="F280" s="128">
        <f>(F279+G279)*(1+($C$3/1200))</f>
        <v>42680.657931490961</v>
      </c>
      <c r="G280" s="25">
        <f t="shared" si="26"/>
        <v>0</v>
      </c>
      <c r="H280" s="128">
        <f>(H279+I279)*(1+($C$3/1200))</f>
        <v>42680.657931490961</v>
      </c>
      <c r="I280" s="25">
        <f t="shared" si="26"/>
        <v>0</v>
      </c>
      <c r="J280" s="4">
        <f t="shared" si="27"/>
        <v>342294.77063733293</v>
      </c>
      <c r="K280" s="4" t="str">
        <f>IF(J280&gt;$K$5,"YES","")</f>
        <v/>
      </c>
      <c r="L280" s="4">
        <f t="shared" si="24"/>
        <v>1426.2282109888872</v>
      </c>
      <c r="M280" s="4">
        <f t="shared" si="25"/>
        <v>17114.738531866646</v>
      </c>
    </row>
    <row r="281" spans="1:13" x14ac:dyDescent="0.2">
      <c r="A281" s="134">
        <f t="shared" si="28"/>
        <v>49980</v>
      </c>
      <c r="B281" s="123">
        <f>(B280+C280)*(1+($C$3/1200))</f>
        <v>211611.6732160695</v>
      </c>
      <c r="C281" s="25">
        <f t="shared" si="26"/>
        <v>988.7093589721627</v>
      </c>
      <c r="D281" s="128">
        <f>(D280+E280)*(1+($C$3/1200))</f>
        <v>46323.387025460383</v>
      </c>
      <c r="E281" s="25">
        <f t="shared" si="26"/>
        <v>0</v>
      </c>
      <c r="F281" s="128">
        <f>(F280+G280)*(1+($C$3/1200))</f>
        <v>42682.791964387543</v>
      </c>
      <c r="G281" s="25">
        <f t="shared" si="26"/>
        <v>0</v>
      </c>
      <c r="H281" s="128">
        <f>(H280+I280)*(1+($C$3/1200))</f>
        <v>42682.791964387543</v>
      </c>
      <c r="I281" s="25">
        <f t="shared" si="26"/>
        <v>0</v>
      </c>
      <c r="J281" s="4">
        <f t="shared" si="27"/>
        <v>343300.64417030493</v>
      </c>
      <c r="K281" s="4" t="str">
        <f>IF(J281&gt;$K$5,"YES","")</f>
        <v/>
      </c>
      <c r="L281" s="4">
        <f t="shared" si="24"/>
        <v>1430.419350709604</v>
      </c>
      <c r="M281" s="4">
        <f t="shared" si="25"/>
        <v>17165.032208515247</v>
      </c>
    </row>
    <row r="282" spans="1:13" x14ac:dyDescent="0.2">
      <c r="A282" s="134">
        <f t="shared" si="28"/>
        <v>50010</v>
      </c>
      <c r="B282" s="123">
        <f>(B281+C281)*(1+($C$3/1200))</f>
        <v>212611.01259417046</v>
      </c>
      <c r="C282" s="25">
        <f t="shared" si="26"/>
        <v>988.7093589721627</v>
      </c>
      <c r="D282" s="128">
        <f>(D281+E281)*(1+($C$3/1200))</f>
        <v>46325.703194811664</v>
      </c>
      <c r="E282" s="25">
        <f t="shared" si="26"/>
        <v>0</v>
      </c>
      <c r="F282" s="128">
        <f>(F281+G281)*(1+($C$3/1200))</f>
        <v>42684.926103985767</v>
      </c>
      <c r="G282" s="25">
        <f t="shared" si="26"/>
        <v>0</v>
      </c>
      <c r="H282" s="128">
        <f>(H281+I281)*(1+($C$3/1200))</f>
        <v>42684.926103985767</v>
      </c>
      <c r="I282" s="25">
        <f t="shared" si="26"/>
        <v>0</v>
      </c>
      <c r="J282" s="4">
        <f t="shared" si="27"/>
        <v>344306.56799695361</v>
      </c>
      <c r="K282" s="4" t="str">
        <f>IF(J282&gt;$K$5,"YES","")</f>
        <v/>
      </c>
      <c r="L282" s="4">
        <f t="shared" si="24"/>
        <v>1434.6106999873066</v>
      </c>
      <c r="M282" s="4">
        <f t="shared" si="25"/>
        <v>17215.32839984768</v>
      </c>
    </row>
    <row r="283" spans="1:13" x14ac:dyDescent="0.2">
      <c r="A283" s="134">
        <f t="shared" si="28"/>
        <v>50041</v>
      </c>
      <c r="B283" s="123">
        <f>(B282+C282)*(1+($C$3/1200))</f>
        <v>213610.40193924031</v>
      </c>
      <c r="C283" s="25">
        <f t="shared" si="26"/>
        <v>1018.3706397413276</v>
      </c>
      <c r="D283" s="128">
        <f>(D282+E282)*(1+($C$3/1200))</f>
        <v>46328.019479971408</v>
      </c>
      <c r="E283" s="25">
        <f t="shared" si="26"/>
        <v>0</v>
      </c>
      <c r="F283" s="128">
        <f>(F282+G282)*(1+($C$3/1200))</f>
        <v>42687.060350290973</v>
      </c>
      <c r="G283" s="25">
        <f t="shared" si="26"/>
        <v>0</v>
      </c>
      <c r="H283" s="128">
        <f>(H282+I282)*(1+($C$3/1200))</f>
        <v>42687.060350290973</v>
      </c>
      <c r="I283" s="25">
        <f t="shared" si="26"/>
        <v>0</v>
      </c>
      <c r="J283" s="4">
        <f t="shared" si="27"/>
        <v>345312.54211979365</v>
      </c>
      <c r="K283" s="4" t="str">
        <f>IF(J283&gt;$K$5,"YES","")</f>
        <v/>
      </c>
      <c r="L283" s="4">
        <f t="shared" si="24"/>
        <v>1438.8022588324736</v>
      </c>
      <c r="M283" s="4">
        <f t="shared" si="25"/>
        <v>17265.627105989683</v>
      </c>
    </row>
    <row r="284" spans="1:13" x14ac:dyDescent="0.2">
      <c r="A284" s="134">
        <f t="shared" si="28"/>
        <v>50072</v>
      </c>
      <c r="B284" s="123">
        <f>(B283+C283)*(1+($C$3/1200))</f>
        <v>214639.50401761063</v>
      </c>
      <c r="C284" s="25">
        <f t="shared" si="26"/>
        <v>1018.3706397413276</v>
      </c>
      <c r="D284" s="128">
        <f>(D283+E283)*(1+($C$3/1200))</f>
        <v>46330.335880945415</v>
      </c>
      <c r="E284" s="25">
        <f t="shared" si="26"/>
        <v>0</v>
      </c>
      <c r="F284" s="128">
        <f>(F283+G283)*(1+($C$3/1200))</f>
        <v>42689.194703308494</v>
      </c>
      <c r="G284" s="25">
        <f t="shared" si="26"/>
        <v>0</v>
      </c>
      <c r="H284" s="128">
        <f>(H283+I283)*(1+($C$3/1200))</f>
        <v>42689.194703308494</v>
      </c>
      <c r="I284" s="25">
        <f t="shared" si="26"/>
        <v>0</v>
      </c>
      <c r="J284" s="4">
        <f t="shared" si="27"/>
        <v>346348.22930517304</v>
      </c>
      <c r="K284" s="4" t="str">
        <f>IF(J284&gt;$K$5,"YES","")</f>
        <v/>
      </c>
      <c r="L284" s="4">
        <f t="shared" si="24"/>
        <v>1443.1176221048879</v>
      </c>
      <c r="M284" s="4">
        <f t="shared" si="25"/>
        <v>17317.411465258654</v>
      </c>
    </row>
    <row r="285" spans="1:13" x14ac:dyDescent="0.2">
      <c r="A285" s="134">
        <f t="shared" si="28"/>
        <v>50100</v>
      </c>
      <c r="B285" s="123">
        <f>(B284+C284)*(1+($C$3/1200))</f>
        <v>215668.65755108485</v>
      </c>
      <c r="C285" s="25">
        <f t="shared" si="26"/>
        <v>1018.3706397413276</v>
      </c>
      <c r="D285" s="128">
        <f>(D284+E284)*(1+($C$3/1200))</f>
        <v>46332.652397739468</v>
      </c>
      <c r="E285" s="25">
        <f t="shared" si="26"/>
        <v>2000</v>
      </c>
      <c r="F285" s="128">
        <f>(F284+G284)*(1+($C$3/1200))</f>
        <v>42691.329163043665</v>
      </c>
      <c r="G285" s="25">
        <f t="shared" si="26"/>
        <v>3071.5237559178104</v>
      </c>
      <c r="H285" s="128">
        <f>(H284+I284)*(1+($C$3/1200))</f>
        <v>42691.329163043665</v>
      </c>
      <c r="I285" s="25">
        <f t="shared" si="26"/>
        <v>3071.5237559178104</v>
      </c>
      <c r="J285" s="4">
        <f t="shared" si="27"/>
        <v>347383.96827491163</v>
      </c>
      <c r="K285" s="4" t="str">
        <f>IF(J285&gt;$K$5,"YES","")</f>
        <v/>
      </c>
      <c r="L285" s="4">
        <f t="shared" si="24"/>
        <v>1447.4332011454653</v>
      </c>
      <c r="M285" s="4">
        <f t="shared" si="25"/>
        <v>17369.198413745584</v>
      </c>
    </row>
    <row r="286" spans="1:13" x14ac:dyDescent="0.2">
      <c r="A286" s="134">
        <f t="shared" si="28"/>
        <v>50131</v>
      </c>
      <c r="B286" s="123">
        <f>(B285+C285)*(1+($C$3/1200))</f>
        <v>216697.86254223576</v>
      </c>
      <c r="C286" s="25">
        <f t="shared" si="26"/>
        <v>1018.3706397413276</v>
      </c>
      <c r="D286" s="128">
        <f>(D285+E285)*(1+($C$3/1200))</f>
        <v>48335.069030359358</v>
      </c>
      <c r="E286" s="25">
        <f t="shared" si="26"/>
        <v>0</v>
      </c>
      <c r="F286" s="128">
        <f>(F285+G285)*(1+($C$3/1200))</f>
        <v>45765.141061607428</v>
      </c>
      <c r="G286" s="25">
        <f t="shared" si="26"/>
        <v>0</v>
      </c>
      <c r="H286" s="128">
        <f>(H285+I285)*(1+($C$3/1200))</f>
        <v>45765.141061607428</v>
      </c>
      <c r="I286" s="25">
        <f t="shared" si="26"/>
        <v>0</v>
      </c>
      <c r="J286" s="4">
        <f t="shared" si="27"/>
        <v>356563.21369580994</v>
      </c>
      <c r="K286" s="4" t="str">
        <f>IF(J286&gt;$K$5,"YES","")</f>
        <v/>
      </c>
      <c r="L286" s="4">
        <f t="shared" si="24"/>
        <v>1485.680057065875</v>
      </c>
      <c r="M286" s="4">
        <f t="shared" si="25"/>
        <v>17828.160684790499</v>
      </c>
    </row>
    <row r="287" spans="1:13" x14ac:dyDescent="0.2">
      <c r="A287" s="134">
        <f t="shared" si="28"/>
        <v>50161</v>
      </c>
      <c r="B287" s="123">
        <f>(B286+C286)*(1+($C$3/1200))</f>
        <v>217727.11899363622</v>
      </c>
      <c r="C287" s="25">
        <f t="shared" si="26"/>
        <v>1018.3706397413276</v>
      </c>
      <c r="D287" s="128">
        <f>(D286+E286)*(1+($C$3/1200))</f>
        <v>48337.48578381088</v>
      </c>
      <c r="E287" s="25">
        <f t="shared" si="26"/>
        <v>0</v>
      </c>
      <c r="F287" s="128">
        <f>(F286+G286)*(1+($C$3/1200))</f>
        <v>45767.429318660514</v>
      </c>
      <c r="G287" s="25">
        <f t="shared" si="26"/>
        <v>0</v>
      </c>
      <c r="H287" s="128">
        <f>(H286+I286)*(1+($C$3/1200))</f>
        <v>45767.429318660514</v>
      </c>
      <c r="I287" s="25">
        <f t="shared" si="26"/>
        <v>0</v>
      </c>
      <c r="J287" s="4">
        <f t="shared" si="27"/>
        <v>357599.46341476816</v>
      </c>
      <c r="K287" s="4" t="str">
        <f>IF(J287&gt;$K$5,"YES","")</f>
        <v/>
      </c>
      <c r="L287" s="4">
        <f t="shared" si="24"/>
        <v>1489.9977642282008</v>
      </c>
      <c r="M287" s="4">
        <f t="shared" si="25"/>
        <v>17879.973170738409</v>
      </c>
    </row>
    <row r="288" spans="1:13" x14ac:dyDescent="0.2">
      <c r="A288" s="134">
        <f t="shared" si="28"/>
        <v>50192</v>
      </c>
      <c r="B288" s="123">
        <f>(B287+C287)*(1+($C$3/1200))</f>
        <v>218756.42690785925</v>
      </c>
      <c r="C288" s="25">
        <f t="shared" si="26"/>
        <v>1018.3706397413276</v>
      </c>
      <c r="D288" s="128">
        <f>(D287+E287)*(1+($C$3/1200))</f>
        <v>48339.902658100073</v>
      </c>
      <c r="E288" s="25">
        <f t="shared" si="26"/>
        <v>0</v>
      </c>
      <c r="F288" s="128">
        <f>(F287+G287)*(1+($C$3/1200))</f>
        <v>45769.717690126454</v>
      </c>
      <c r="G288" s="25">
        <f t="shared" si="26"/>
        <v>0</v>
      </c>
      <c r="H288" s="128">
        <f>(H287+I287)*(1+($C$3/1200))</f>
        <v>45769.717690126454</v>
      </c>
      <c r="I288" s="25">
        <f t="shared" si="26"/>
        <v>0</v>
      </c>
      <c r="J288" s="4">
        <f t="shared" si="27"/>
        <v>358635.76494621224</v>
      </c>
      <c r="K288" s="4" t="str">
        <f>IF(J288&gt;$K$5,"YES","")</f>
        <v/>
      </c>
      <c r="L288" s="4">
        <f t="shared" si="24"/>
        <v>1494.3156872758843</v>
      </c>
      <c r="M288" s="4">
        <f t="shared" si="25"/>
        <v>17931.788247310611</v>
      </c>
    </row>
    <row r="289" spans="1:13" x14ac:dyDescent="0.2">
      <c r="A289" s="134">
        <f t="shared" si="28"/>
        <v>50222</v>
      </c>
      <c r="B289" s="123">
        <f>(B288+C288)*(1+($C$3/1200))</f>
        <v>219785.786287478</v>
      </c>
      <c r="C289" s="25">
        <f t="shared" si="26"/>
        <v>1018.3706397413276</v>
      </c>
      <c r="D289" s="128">
        <f>(D288+E288)*(1+($C$3/1200))</f>
        <v>48342.319653232982</v>
      </c>
      <c r="E289" s="25">
        <f t="shared" si="26"/>
        <v>0</v>
      </c>
      <c r="F289" s="128">
        <f>(F288+G288)*(1+($C$3/1200))</f>
        <v>45772.006176010967</v>
      </c>
      <c r="G289" s="25">
        <f t="shared" si="26"/>
        <v>0</v>
      </c>
      <c r="H289" s="128">
        <f>(H288+I288)*(1+($C$3/1200))</f>
        <v>45772.006176010967</v>
      </c>
      <c r="I289" s="25">
        <f t="shared" si="26"/>
        <v>0</v>
      </c>
      <c r="J289" s="4">
        <f t="shared" si="27"/>
        <v>359672.11829273286</v>
      </c>
      <c r="K289" s="4" t="str">
        <f>IF(J289&gt;$K$5,"YES","")</f>
        <v/>
      </c>
      <c r="L289" s="4">
        <f t="shared" si="24"/>
        <v>1498.6338262197203</v>
      </c>
      <c r="M289" s="4">
        <f t="shared" si="25"/>
        <v>17983.605914636642</v>
      </c>
    </row>
    <row r="290" spans="1:13" x14ac:dyDescent="0.2">
      <c r="A290" s="134">
        <f t="shared" si="28"/>
        <v>50253</v>
      </c>
      <c r="B290" s="123">
        <f>(B289+C289)*(1+($C$3/1200))</f>
        <v>220815.19713506571</v>
      </c>
      <c r="C290" s="25">
        <f t="shared" si="26"/>
        <v>1018.3706397413276</v>
      </c>
      <c r="D290" s="128">
        <f>(D289+E289)*(1+($C$3/1200))</f>
        <v>48344.736769215648</v>
      </c>
      <c r="E290" s="25">
        <f t="shared" si="26"/>
        <v>0</v>
      </c>
      <c r="F290" s="128">
        <f>(F289+G289)*(1+($C$3/1200))</f>
        <v>45774.294776319774</v>
      </c>
      <c r="G290" s="25">
        <f t="shared" si="26"/>
        <v>0</v>
      </c>
      <c r="H290" s="128">
        <f>(H289+I289)*(1+($C$3/1200))</f>
        <v>45774.294776319774</v>
      </c>
      <c r="I290" s="25">
        <f t="shared" si="26"/>
        <v>0</v>
      </c>
      <c r="J290" s="4">
        <f t="shared" si="27"/>
        <v>360708.52345692087</v>
      </c>
      <c r="K290" s="4" t="str">
        <f>IF(J290&gt;$K$5,"YES","")</f>
        <v/>
      </c>
      <c r="L290" s="4">
        <f t="shared" si="24"/>
        <v>1502.9521810705037</v>
      </c>
      <c r="M290" s="4">
        <f t="shared" si="25"/>
        <v>18035.426172846044</v>
      </c>
    </row>
    <row r="291" spans="1:13" x14ac:dyDescent="0.2">
      <c r="A291" s="134">
        <f t="shared" si="28"/>
        <v>50284</v>
      </c>
      <c r="B291" s="123">
        <f>(B290+C290)*(1+($C$3/1200))</f>
        <v>221844.65945319581</v>
      </c>
      <c r="C291" s="25">
        <f t="shared" si="26"/>
        <v>1018.3706397413276</v>
      </c>
      <c r="D291" s="128">
        <f>(D290+E290)*(1+($C$3/1200))</f>
        <v>48347.154006054116</v>
      </c>
      <c r="E291" s="25">
        <f t="shared" si="26"/>
        <v>0</v>
      </c>
      <c r="F291" s="128">
        <f>(F290+G290)*(1+($C$3/1200))</f>
        <v>45776.583491058591</v>
      </c>
      <c r="G291" s="25">
        <f t="shared" si="26"/>
        <v>0</v>
      </c>
      <c r="H291" s="128">
        <f>(H290+I290)*(1+($C$3/1200))</f>
        <v>45776.583491058591</v>
      </c>
      <c r="I291" s="25">
        <f t="shared" si="26"/>
        <v>0</v>
      </c>
      <c r="J291" s="4">
        <f t="shared" si="27"/>
        <v>361744.98044136714</v>
      </c>
      <c r="K291" s="4" t="str">
        <f>IF(J291&gt;$K$5,"YES","")</f>
        <v/>
      </c>
      <c r="L291" s="4">
        <f t="shared" si="24"/>
        <v>1507.2707518390298</v>
      </c>
      <c r="M291" s="4">
        <f t="shared" si="25"/>
        <v>18087.249022068358</v>
      </c>
    </row>
    <row r="292" spans="1:13" x14ac:dyDescent="0.2">
      <c r="A292" s="134">
        <f t="shared" si="28"/>
        <v>50314</v>
      </c>
      <c r="B292" s="123">
        <f>(B291+C291)*(1+($C$3/1200))</f>
        <v>222874.1732444418</v>
      </c>
      <c r="C292" s="25">
        <f t="shared" si="26"/>
        <v>1018.3706397413276</v>
      </c>
      <c r="D292" s="128">
        <f>(D291+E291)*(1+($C$3/1200))</f>
        <v>48349.571363754425</v>
      </c>
      <c r="E292" s="25">
        <f t="shared" si="26"/>
        <v>0</v>
      </c>
      <c r="F292" s="128">
        <f>(F291+G291)*(1+($C$3/1200))</f>
        <v>45778.872320233146</v>
      </c>
      <c r="G292" s="25">
        <f t="shared" si="26"/>
        <v>0</v>
      </c>
      <c r="H292" s="128">
        <f>(H291+I291)*(1+($C$3/1200))</f>
        <v>45778.872320233146</v>
      </c>
      <c r="I292" s="25">
        <f t="shared" si="26"/>
        <v>0</v>
      </c>
      <c r="J292" s="4">
        <f t="shared" si="27"/>
        <v>362781.48924866249</v>
      </c>
      <c r="K292" s="4" t="str">
        <f>IF(J292&gt;$K$5,"YES","")</f>
        <v/>
      </c>
      <c r="L292" s="4">
        <f t="shared" si="24"/>
        <v>1511.5895385360936</v>
      </c>
      <c r="M292" s="4">
        <f t="shared" si="25"/>
        <v>18139.074462433124</v>
      </c>
    </row>
    <row r="293" spans="1:13" x14ac:dyDescent="0.2">
      <c r="A293" s="134">
        <f t="shared" si="28"/>
        <v>50345</v>
      </c>
      <c r="B293" s="123">
        <f>(B292+C292)*(1+($C$3/1200))</f>
        <v>223903.73851137736</v>
      </c>
      <c r="C293" s="25">
        <f t="shared" si="26"/>
        <v>1018.3706397413276</v>
      </c>
      <c r="D293" s="128">
        <f>(D292+E292)*(1+($C$3/1200))</f>
        <v>48351.988842322615</v>
      </c>
      <c r="E293" s="25">
        <f t="shared" si="26"/>
        <v>0</v>
      </c>
      <c r="F293" s="128">
        <f>(F292+G292)*(1+($C$3/1200))</f>
        <v>45781.161263849164</v>
      </c>
      <c r="G293" s="25">
        <f t="shared" si="26"/>
        <v>0</v>
      </c>
      <c r="H293" s="128">
        <f>(H292+I292)*(1+($C$3/1200))</f>
        <v>45781.161263849164</v>
      </c>
      <c r="I293" s="25">
        <f t="shared" si="26"/>
        <v>0</v>
      </c>
      <c r="J293" s="4">
        <f t="shared" si="27"/>
        <v>363818.04988139833</v>
      </c>
      <c r="K293" s="4" t="str">
        <f>IF(J293&gt;$K$5,"YES","")</f>
        <v/>
      </c>
      <c r="L293" s="4">
        <f t="shared" si="24"/>
        <v>1515.908541172493</v>
      </c>
      <c r="M293" s="4">
        <f t="shared" si="25"/>
        <v>18190.902494069916</v>
      </c>
    </row>
    <row r="294" spans="1:13" x14ac:dyDescent="0.2">
      <c r="A294" s="134">
        <f t="shared" si="28"/>
        <v>50375</v>
      </c>
      <c r="B294" s="123">
        <f>(B293+C293)*(1+($C$3/1200))</f>
        <v>224933.35525657627</v>
      </c>
      <c r="C294" s="25">
        <f t="shared" si="26"/>
        <v>1018.3706397413276</v>
      </c>
      <c r="D294" s="128">
        <f>(D293+E293)*(1+($C$3/1200))</f>
        <v>48354.406441764739</v>
      </c>
      <c r="E294" s="25">
        <f t="shared" si="26"/>
        <v>0</v>
      </c>
      <c r="F294" s="128">
        <f>(F293+G293)*(1+($C$3/1200))</f>
        <v>45783.450321912358</v>
      </c>
      <c r="G294" s="25">
        <f t="shared" si="26"/>
        <v>0</v>
      </c>
      <c r="H294" s="128">
        <f>(H293+I293)*(1+($C$3/1200))</f>
        <v>45783.450321912358</v>
      </c>
      <c r="I294" s="25">
        <f t="shared" si="26"/>
        <v>0</v>
      </c>
      <c r="J294" s="4">
        <f t="shared" si="27"/>
        <v>364854.66234216571</v>
      </c>
      <c r="K294" s="4" t="str">
        <f>IF(J294&gt;$K$5,"YES","")</f>
        <v/>
      </c>
      <c r="L294" s="4">
        <f t="shared" si="24"/>
        <v>1520.2277597590239</v>
      </c>
      <c r="M294" s="4">
        <f t="shared" si="25"/>
        <v>18242.733117108288</v>
      </c>
    </row>
    <row r="295" spans="1:13" x14ac:dyDescent="0.2">
      <c r="A295" s="134">
        <f t="shared" si="28"/>
        <v>50406</v>
      </c>
      <c r="B295" s="123">
        <f>(B294+C294)*(1+($C$3/1200))</f>
        <v>225963.02348261245</v>
      </c>
      <c r="C295" s="25">
        <f t="shared" si="26"/>
        <v>1048.9217589335674</v>
      </c>
      <c r="D295" s="128">
        <f>(D294+E294)*(1+($C$3/1200))</f>
        <v>48356.824162086828</v>
      </c>
      <c r="E295" s="25">
        <f t="shared" si="26"/>
        <v>0</v>
      </c>
      <c r="F295" s="128">
        <f>(F294+G294)*(1+($C$3/1200))</f>
        <v>45785.739494428461</v>
      </c>
      <c r="G295" s="25">
        <f t="shared" si="26"/>
        <v>0</v>
      </c>
      <c r="H295" s="128">
        <f>(H294+I294)*(1+($C$3/1200))</f>
        <v>45785.739494428461</v>
      </c>
      <c r="I295" s="25">
        <f t="shared" si="26"/>
        <v>0</v>
      </c>
      <c r="J295" s="4">
        <f t="shared" si="27"/>
        <v>365891.32663355616</v>
      </c>
      <c r="K295" s="4" t="str">
        <f>IF(J295&gt;$K$5,"YES","")</f>
        <v/>
      </c>
      <c r="L295" s="4">
        <f t="shared" si="24"/>
        <v>1524.547194306484</v>
      </c>
      <c r="M295" s="4">
        <f t="shared" si="25"/>
        <v>18294.566331677808</v>
      </c>
    </row>
    <row r="296" spans="1:13" x14ac:dyDescent="0.2">
      <c r="A296" s="134">
        <f t="shared" si="28"/>
        <v>50437</v>
      </c>
      <c r="B296" s="123">
        <f>(B295+C295)*(1+($C$3/1200))</f>
        <v>227023.29583880812</v>
      </c>
      <c r="C296" s="25">
        <f t="shared" si="26"/>
        <v>1048.9217589335674</v>
      </c>
      <c r="D296" s="128">
        <f>(D295+E295)*(1+($C$3/1200))</f>
        <v>48359.242003294938</v>
      </c>
      <c r="E296" s="25">
        <f t="shared" si="26"/>
        <v>0</v>
      </c>
      <c r="F296" s="128">
        <f>(F295+G295)*(1+($C$3/1200))</f>
        <v>45788.028781403184</v>
      </c>
      <c r="G296" s="25">
        <f t="shared" si="26"/>
        <v>0</v>
      </c>
      <c r="H296" s="128">
        <f>(H295+I295)*(1+($C$3/1200))</f>
        <v>45788.028781403184</v>
      </c>
      <c r="I296" s="25">
        <f t="shared" si="26"/>
        <v>0</v>
      </c>
      <c r="J296" s="4">
        <f t="shared" si="27"/>
        <v>366958.59540490946</v>
      </c>
      <c r="K296" s="4" t="str">
        <f>IF(J296&gt;$K$5,"YES","")</f>
        <v/>
      </c>
      <c r="L296" s="4">
        <f t="shared" si="24"/>
        <v>1528.9941475204562</v>
      </c>
      <c r="M296" s="4">
        <f t="shared" si="25"/>
        <v>18347.929770245475</v>
      </c>
    </row>
    <row r="297" spans="1:13" x14ac:dyDescent="0.2">
      <c r="A297" s="134">
        <f t="shared" si="28"/>
        <v>50465</v>
      </c>
      <c r="B297" s="123">
        <f>(B296+C296)*(1+($C$3/1200))</f>
        <v>228083.6212086216</v>
      </c>
      <c r="C297" s="25">
        <f t="shared" si="26"/>
        <v>1048.9217589335674</v>
      </c>
      <c r="D297" s="128">
        <f>(D296+E296)*(1+($C$3/1200))</f>
        <v>48361.659965395105</v>
      </c>
      <c r="E297" s="25">
        <f t="shared" si="26"/>
        <v>2000</v>
      </c>
      <c r="F297" s="128">
        <f>(F296+G296)*(1+($C$3/1200))</f>
        <v>45790.31818284226</v>
      </c>
      <c r="G297" s="25">
        <f t="shared" si="26"/>
        <v>3225.0999437137007</v>
      </c>
      <c r="H297" s="128">
        <f>(H296+I296)*(1+($C$3/1200))</f>
        <v>45790.31818284226</v>
      </c>
      <c r="I297" s="25">
        <f t="shared" si="26"/>
        <v>3225.0999437137007</v>
      </c>
      <c r="J297" s="4">
        <f t="shared" si="27"/>
        <v>368025.91753970127</v>
      </c>
      <c r="K297" s="4" t="str">
        <f>IF(J297&gt;$K$5,"YES","")</f>
        <v/>
      </c>
      <c r="L297" s="4">
        <f t="shared" si="24"/>
        <v>1533.4413230820885</v>
      </c>
      <c r="M297" s="4">
        <f t="shared" si="25"/>
        <v>18401.295876985063</v>
      </c>
    </row>
    <row r="298" spans="1:13" x14ac:dyDescent="0.2">
      <c r="A298" s="134">
        <f t="shared" si="28"/>
        <v>50496</v>
      </c>
      <c r="B298" s="123">
        <f>(B297+C297)*(1+($C$3/1200))</f>
        <v>229143.99959470358</v>
      </c>
      <c r="C298" s="25">
        <f t="shared" si="26"/>
        <v>1048.9217589335674</v>
      </c>
      <c r="D298" s="128">
        <f>(D297+E297)*(1+($C$3/1200))</f>
        <v>50364.178048393384</v>
      </c>
      <c r="E298" s="25">
        <f t="shared" si="26"/>
        <v>0</v>
      </c>
      <c r="F298" s="128">
        <f>(F297+G297)*(1+($C$3/1200))</f>
        <v>49017.868897462293</v>
      </c>
      <c r="G298" s="25">
        <f t="shared" si="26"/>
        <v>0</v>
      </c>
      <c r="H298" s="128">
        <f>(H297+I297)*(1+($C$3/1200))</f>
        <v>49017.868897462293</v>
      </c>
      <c r="I298" s="25">
        <f t="shared" si="26"/>
        <v>0</v>
      </c>
      <c r="J298" s="4">
        <f t="shared" si="27"/>
        <v>377543.91543802153</v>
      </c>
      <c r="K298" s="4" t="str">
        <f>IF(J298&gt;$K$5,"YES","")</f>
        <v/>
      </c>
      <c r="L298" s="4">
        <f t="shared" si="24"/>
        <v>1573.0996476584232</v>
      </c>
      <c r="M298" s="4">
        <f t="shared" si="25"/>
        <v>18877.195771901079</v>
      </c>
    </row>
    <row r="299" spans="1:13" x14ac:dyDescent="0.2">
      <c r="A299" s="134">
        <f t="shared" si="28"/>
        <v>50526</v>
      </c>
      <c r="B299" s="123">
        <f>(B298+C298)*(1+($C$3/1200))</f>
        <v>230204.43099970487</v>
      </c>
      <c r="C299" s="25">
        <f t="shared" si="26"/>
        <v>1048.9217589335674</v>
      </c>
      <c r="D299" s="128">
        <f>(D298+E298)*(1+($C$3/1200))</f>
        <v>50366.696257295807</v>
      </c>
      <c r="E299" s="25">
        <f t="shared" si="26"/>
        <v>0</v>
      </c>
      <c r="F299" s="128">
        <f>(F298+G298)*(1+($C$3/1200))</f>
        <v>49020.319790907168</v>
      </c>
      <c r="G299" s="25">
        <f t="shared" si="26"/>
        <v>0</v>
      </c>
      <c r="H299" s="128">
        <f>(H298+I298)*(1+($C$3/1200))</f>
        <v>49020.319790907168</v>
      </c>
      <c r="I299" s="25">
        <f t="shared" si="26"/>
        <v>0</v>
      </c>
      <c r="J299" s="4">
        <f t="shared" si="27"/>
        <v>378611.76683881495</v>
      </c>
      <c r="K299" s="4" t="str">
        <f>IF(J299&gt;$K$5,"YES","")</f>
        <v/>
      </c>
      <c r="L299" s="4">
        <f t="shared" si="24"/>
        <v>1577.5490284950622</v>
      </c>
      <c r="M299" s="4">
        <f t="shared" si="25"/>
        <v>18930.588341940747</v>
      </c>
    </row>
    <row r="300" spans="1:13" x14ac:dyDescent="0.2">
      <c r="A300" s="134">
        <f t="shared" si="28"/>
        <v>50557</v>
      </c>
      <c r="B300" s="123">
        <f>(B299+C299)*(1+($C$3/1200))</f>
        <v>231264.91542627639</v>
      </c>
      <c r="C300" s="25">
        <f t="shared" si="26"/>
        <v>1048.9217589335674</v>
      </c>
      <c r="D300" s="128">
        <f>(D299+E299)*(1+($C$3/1200))</f>
        <v>50369.214592108678</v>
      </c>
      <c r="E300" s="25">
        <f t="shared" si="26"/>
        <v>0</v>
      </c>
      <c r="F300" s="128">
        <f>(F299+G299)*(1+($C$3/1200))</f>
        <v>49022.770806896719</v>
      </c>
      <c r="G300" s="25">
        <f t="shared" si="26"/>
        <v>0</v>
      </c>
      <c r="H300" s="128">
        <f>(H299+I299)*(1+($C$3/1200))</f>
        <v>49022.770806896719</v>
      </c>
      <c r="I300" s="25">
        <f t="shared" si="26"/>
        <v>0</v>
      </c>
      <c r="J300" s="4">
        <f t="shared" si="27"/>
        <v>379679.67163217854</v>
      </c>
      <c r="K300" s="4" t="str">
        <f>IF(J300&gt;$K$5,"YES","")</f>
        <v/>
      </c>
      <c r="L300" s="4">
        <f t="shared" si="24"/>
        <v>1581.9986318007441</v>
      </c>
      <c r="M300" s="4">
        <f t="shared" si="25"/>
        <v>18983.983581608929</v>
      </c>
    </row>
    <row r="301" spans="1:13" x14ac:dyDescent="0.2">
      <c r="A301" s="134">
        <f t="shared" si="28"/>
        <v>50587</v>
      </c>
      <c r="B301" s="123">
        <f>(B300+C300)*(1+($C$3/1200))</f>
        <v>232325.45287706924</v>
      </c>
      <c r="C301" s="25">
        <f t="shared" si="26"/>
        <v>1048.9217589335674</v>
      </c>
      <c r="D301" s="128">
        <f>(D300+E300)*(1+($C$3/1200))</f>
        <v>50371.733052838288</v>
      </c>
      <c r="E301" s="25">
        <f t="shared" si="26"/>
        <v>0</v>
      </c>
      <c r="F301" s="128">
        <f>(F300+G300)*(1+($C$3/1200))</f>
        <v>49025.221945437072</v>
      </c>
      <c r="G301" s="25">
        <f t="shared" si="26"/>
        <v>0</v>
      </c>
      <c r="H301" s="128">
        <f>(H300+I300)*(1+($C$3/1200))</f>
        <v>49025.221945437072</v>
      </c>
      <c r="I301" s="25">
        <f t="shared" si="26"/>
        <v>0</v>
      </c>
      <c r="J301" s="4">
        <f t="shared" si="27"/>
        <v>380747.6298207817</v>
      </c>
      <c r="K301" s="4" t="str">
        <f>IF(J301&gt;$K$5,"YES","")</f>
        <v/>
      </c>
      <c r="L301" s="4">
        <f t="shared" si="24"/>
        <v>1586.4484575865906</v>
      </c>
      <c r="M301" s="4">
        <f t="shared" si="25"/>
        <v>19037.381491039087</v>
      </c>
    </row>
    <row r="302" spans="1:13" x14ac:dyDescent="0.2">
      <c r="A302" s="134">
        <f t="shared" si="28"/>
        <v>50618</v>
      </c>
      <c r="B302" s="123">
        <f>(B301+C301)*(1+($C$3/1200))</f>
        <v>233386.04335473463</v>
      </c>
      <c r="C302" s="25">
        <f t="shared" si="26"/>
        <v>1048.9217589335674</v>
      </c>
      <c r="D302" s="128">
        <f>(D301+E301)*(1+($C$3/1200))</f>
        <v>50374.251639490933</v>
      </c>
      <c r="E302" s="25">
        <f t="shared" si="26"/>
        <v>0</v>
      </c>
      <c r="F302" s="128">
        <f>(F301+G301)*(1+($C$3/1200))</f>
        <v>49027.673206534346</v>
      </c>
      <c r="G302" s="25">
        <f t="shared" si="26"/>
        <v>0</v>
      </c>
      <c r="H302" s="128">
        <f>(H301+I301)*(1+($C$3/1200))</f>
        <v>49027.673206534346</v>
      </c>
      <c r="I302" s="25">
        <f t="shared" si="26"/>
        <v>0</v>
      </c>
      <c r="J302" s="4">
        <f t="shared" si="27"/>
        <v>381815.64140729426</v>
      </c>
      <c r="K302" s="4" t="str">
        <f>IF(J302&gt;$K$5,"YES","")</f>
        <v/>
      </c>
      <c r="L302" s="4">
        <f t="shared" si="24"/>
        <v>1590.8985058637261</v>
      </c>
      <c r="M302" s="4">
        <f t="shared" si="25"/>
        <v>19090.782070364712</v>
      </c>
    </row>
    <row r="303" spans="1:13" x14ac:dyDescent="0.2">
      <c r="A303" s="134">
        <f t="shared" si="28"/>
        <v>50649</v>
      </c>
      <c r="B303" s="123">
        <f>(B302+C302)*(1+($C$3/1200))</f>
        <v>234446.68686192392</v>
      </c>
      <c r="C303" s="25">
        <f t="shared" si="26"/>
        <v>1048.9217589335674</v>
      </c>
      <c r="D303" s="128">
        <f>(D302+E302)*(1+($C$3/1200))</f>
        <v>50376.770352072912</v>
      </c>
      <c r="E303" s="25">
        <f t="shared" si="26"/>
        <v>0</v>
      </c>
      <c r="F303" s="128">
        <f>(F302+G302)*(1+($C$3/1200))</f>
        <v>49030.124590194675</v>
      </c>
      <c r="G303" s="25">
        <f t="shared" si="26"/>
        <v>0</v>
      </c>
      <c r="H303" s="128">
        <f>(H302+I302)*(1+($C$3/1200))</f>
        <v>49030.124590194675</v>
      </c>
      <c r="I303" s="25">
        <f t="shared" si="26"/>
        <v>0</v>
      </c>
      <c r="J303" s="4">
        <f t="shared" si="27"/>
        <v>382883.70639438619</v>
      </c>
      <c r="K303" s="4" t="str">
        <f>IF(J303&gt;$K$5,"YES","")</f>
        <v/>
      </c>
      <c r="L303" s="4">
        <f t="shared" si="24"/>
        <v>1595.3487766432756</v>
      </c>
      <c r="M303" s="4">
        <f t="shared" si="25"/>
        <v>19144.185319719309</v>
      </c>
    </row>
    <row r="304" spans="1:13" x14ac:dyDescent="0.2">
      <c r="A304" s="134">
        <f t="shared" si="28"/>
        <v>50679</v>
      </c>
      <c r="B304" s="123">
        <f>(B303+C303)*(1+($C$3/1200))</f>
        <v>235507.38340128856</v>
      </c>
      <c r="C304" s="25">
        <f t="shared" si="26"/>
        <v>1048.9217589335674</v>
      </c>
      <c r="D304" s="128">
        <f>(D303+E303)*(1+($C$3/1200))</f>
        <v>50379.28919059052</v>
      </c>
      <c r="E304" s="25">
        <f t="shared" si="26"/>
        <v>0</v>
      </c>
      <c r="F304" s="128">
        <f>(F303+G303)*(1+($C$3/1200))</f>
        <v>49032.576096424193</v>
      </c>
      <c r="G304" s="25">
        <f t="shared" si="26"/>
        <v>0</v>
      </c>
      <c r="H304" s="128">
        <f>(H303+I303)*(1+($C$3/1200))</f>
        <v>49032.576096424193</v>
      </c>
      <c r="I304" s="25">
        <f t="shared" si="26"/>
        <v>0</v>
      </c>
      <c r="J304" s="4">
        <f t="shared" si="27"/>
        <v>383951.82478472748</v>
      </c>
      <c r="K304" s="4" t="str">
        <f>IF(J304&gt;$K$5,"YES","")</f>
        <v/>
      </c>
      <c r="L304" s="4">
        <f t="shared" si="24"/>
        <v>1599.7992699363647</v>
      </c>
      <c r="M304" s="4">
        <f t="shared" si="25"/>
        <v>19197.591239236375</v>
      </c>
    </row>
    <row r="305" spans="1:13" x14ac:dyDescent="0.2">
      <c r="A305" s="134">
        <f t="shared" si="28"/>
        <v>50710</v>
      </c>
      <c r="B305" s="123">
        <f>(B304+C304)*(1+($C$3/1200))</f>
        <v>236568.13297548017</v>
      </c>
      <c r="C305" s="25">
        <f t="shared" si="26"/>
        <v>1048.9217589335674</v>
      </c>
      <c r="D305" s="128">
        <f>(D304+E304)*(1+($C$3/1200))</f>
        <v>50381.808155050057</v>
      </c>
      <c r="E305" s="25">
        <f t="shared" si="26"/>
        <v>0</v>
      </c>
      <c r="F305" s="128">
        <f>(F304+G304)*(1+($C$3/1200))</f>
        <v>49035.027725229018</v>
      </c>
      <c r="G305" s="25">
        <f t="shared" si="26"/>
        <v>0</v>
      </c>
      <c r="H305" s="128">
        <f>(H304+I304)*(1+($C$3/1200))</f>
        <v>49035.027725229018</v>
      </c>
      <c r="I305" s="25">
        <f t="shared" si="26"/>
        <v>0</v>
      </c>
      <c r="J305" s="4">
        <f t="shared" si="27"/>
        <v>385019.99658098829</v>
      </c>
      <c r="K305" s="4" t="str">
        <f>IF(J305&gt;$K$5,"YES","")</f>
        <v/>
      </c>
      <c r="L305" s="4">
        <f t="shared" si="24"/>
        <v>1604.2499857541179</v>
      </c>
      <c r="M305" s="4">
        <f t="shared" si="25"/>
        <v>19250.999829049415</v>
      </c>
    </row>
    <row r="306" spans="1:13" x14ac:dyDescent="0.2">
      <c r="A306" s="134">
        <f t="shared" si="28"/>
        <v>50740</v>
      </c>
      <c r="B306" s="123">
        <f>(B305+C305)*(1+($C$3/1200))</f>
        <v>237628.93558715048</v>
      </c>
      <c r="C306" s="25">
        <f t="shared" si="26"/>
        <v>1048.9217589335674</v>
      </c>
      <c r="D306" s="128">
        <f>(D305+E305)*(1+($C$3/1200))</f>
        <v>50384.327245457818</v>
      </c>
      <c r="E306" s="25">
        <f t="shared" si="26"/>
        <v>0</v>
      </c>
      <c r="F306" s="128">
        <f>(F305+G305)*(1+($C$3/1200))</f>
        <v>49037.479476615285</v>
      </c>
      <c r="G306" s="25">
        <f t="shared" si="26"/>
        <v>0</v>
      </c>
      <c r="H306" s="128">
        <f>(H305+I305)*(1+($C$3/1200))</f>
        <v>49037.479476615285</v>
      </c>
      <c r="I306" s="25">
        <f t="shared" si="26"/>
        <v>0</v>
      </c>
      <c r="J306" s="4">
        <f t="shared" si="27"/>
        <v>386088.22178583883</v>
      </c>
      <c r="K306" s="4" t="str">
        <f>IF(J306&gt;$K$5,"YES","")</f>
        <v/>
      </c>
      <c r="L306" s="4">
        <f t="shared" si="24"/>
        <v>1608.7009241076619</v>
      </c>
      <c r="M306" s="4">
        <f t="shared" si="25"/>
        <v>19304.411089291942</v>
      </c>
    </row>
    <row r="307" spans="1:13" x14ac:dyDescent="0.2">
      <c r="A307" s="134">
        <f t="shared" si="28"/>
        <v>50771</v>
      </c>
      <c r="B307" s="123">
        <f>(B306+C306)*(1+($C$3/1200))</f>
        <v>238689.79123895138</v>
      </c>
      <c r="C307" s="25">
        <f t="shared" si="26"/>
        <v>1080.3894117015743</v>
      </c>
      <c r="D307" s="128">
        <f>(D306+E306)*(1+($C$3/1200))</f>
        <v>50386.846461820096</v>
      </c>
      <c r="E307" s="25">
        <f t="shared" si="26"/>
        <v>0</v>
      </c>
      <c r="F307" s="128">
        <f>(F306+G306)*(1+($C$3/1200))</f>
        <v>49039.931350589119</v>
      </c>
      <c r="G307" s="25">
        <f t="shared" si="26"/>
        <v>0</v>
      </c>
      <c r="H307" s="128">
        <f>(H306+I306)*(1+($C$3/1200))</f>
        <v>49039.931350589119</v>
      </c>
      <c r="I307" s="25">
        <f t="shared" si="26"/>
        <v>0</v>
      </c>
      <c r="J307" s="4">
        <f t="shared" si="27"/>
        <v>387156.50040194974</v>
      </c>
      <c r="K307" s="4" t="str">
        <f>IF(J307&gt;$K$5,"YES","")</f>
        <v/>
      </c>
      <c r="L307" s="4">
        <f t="shared" si="24"/>
        <v>1613.152085008124</v>
      </c>
      <c r="M307" s="4">
        <f t="shared" si="25"/>
        <v>19357.825020097487</v>
      </c>
    </row>
    <row r="308" spans="1:13" x14ac:dyDescent="0.2">
      <c r="A308" s="134">
        <f t="shared" si="28"/>
        <v>50802</v>
      </c>
      <c r="B308" s="123">
        <f>(B307+C307)*(1+($C$3/1200))</f>
        <v>239782.16915968552</v>
      </c>
      <c r="C308" s="25">
        <f t="shared" si="26"/>
        <v>1080.3894117015743</v>
      </c>
      <c r="D308" s="128">
        <f>(D307+E307)*(1+($C$3/1200))</f>
        <v>50389.365804143192</v>
      </c>
      <c r="E308" s="25">
        <f t="shared" si="26"/>
        <v>0</v>
      </c>
      <c r="F308" s="128">
        <f>(F307+G307)*(1+($C$3/1200))</f>
        <v>49042.383347156654</v>
      </c>
      <c r="G308" s="25">
        <f t="shared" si="26"/>
        <v>0</v>
      </c>
      <c r="H308" s="128">
        <f>(H307+I307)*(1+($C$3/1200))</f>
        <v>49042.383347156654</v>
      </c>
      <c r="I308" s="25">
        <f t="shared" si="26"/>
        <v>0</v>
      </c>
      <c r="J308" s="4">
        <f t="shared" si="27"/>
        <v>388256.30165814201</v>
      </c>
      <c r="K308" s="4" t="str">
        <f>IF(J308&gt;$K$5,"YES","")</f>
        <v/>
      </c>
      <c r="L308" s="4">
        <f t="shared" si="24"/>
        <v>1617.7345902422585</v>
      </c>
      <c r="M308" s="4">
        <f t="shared" si="25"/>
        <v>19412.815082907102</v>
      </c>
    </row>
    <row r="309" spans="1:13" x14ac:dyDescent="0.2">
      <c r="A309" s="134">
        <f t="shared" si="28"/>
        <v>50830</v>
      </c>
      <c r="B309" s="123">
        <f>(B308+C308)*(1+($C$3/1200))</f>
        <v>240874.60169931571</v>
      </c>
      <c r="C309" s="25">
        <f t="shared" si="26"/>
        <v>1080.3894117015743</v>
      </c>
      <c r="D309" s="128">
        <f>(D308+E308)*(1+($C$3/1200))</f>
        <v>50391.885272433406</v>
      </c>
      <c r="E309" s="25">
        <f t="shared" si="26"/>
        <v>2000</v>
      </c>
      <c r="F309" s="128">
        <f>(F308+G308)*(1+($C$3/1200))</f>
        <v>49044.835466324017</v>
      </c>
      <c r="G309" s="25">
        <f t="shared" si="26"/>
        <v>3386.3549408993858</v>
      </c>
      <c r="H309" s="128">
        <f>(H308+I308)*(1+($C$3/1200))</f>
        <v>49044.835466324017</v>
      </c>
      <c r="I309" s="25">
        <f t="shared" si="26"/>
        <v>3386.3549408993858</v>
      </c>
      <c r="J309" s="4">
        <f t="shared" si="27"/>
        <v>389356.15790439711</v>
      </c>
      <c r="K309" s="4" t="str">
        <f>IF(J309&gt;$K$5,"YES","")</f>
        <v/>
      </c>
      <c r="L309" s="4">
        <f t="shared" si="24"/>
        <v>1622.3173246016547</v>
      </c>
      <c r="M309" s="4">
        <f t="shared" si="25"/>
        <v>19467.807895219856</v>
      </c>
    </row>
    <row r="310" spans="1:13" x14ac:dyDescent="0.2">
      <c r="A310" s="134">
        <f t="shared" si="28"/>
        <v>50861</v>
      </c>
      <c r="B310" s="123">
        <f>(B309+C309)*(1+($C$3/1200))</f>
        <v>241967.08886057287</v>
      </c>
      <c r="C310" s="25">
        <f t="shared" si="26"/>
        <v>1080.3894117015743</v>
      </c>
      <c r="D310" s="128">
        <f>(D309+E309)*(1+($C$3/1200))</f>
        <v>52394.504866697032</v>
      </c>
      <c r="E310" s="25">
        <f t="shared" si="26"/>
        <v>0</v>
      </c>
      <c r="F310" s="128">
        <f>(F309+G309)*(1+($C$3/1200))</f>
        <v>52433.811966743771</v>
      </c>
      <c r="G310" s="25">
        <f t="shared" si="26"/>
        <v>0</v>
      </c>
      <c r="H310" s="128">
        <f>(H309+I309)*(1+($C$3/1200))</f>
        <v>52433.811966743771</v>
      </c>
      <c r="I310" s="25">
        <f t="shared" si="26"/>
        <v>0</v>
      </c>
      <c r="J310" s="4">
        <f t="shared" si="27"/>
        <v>399229.21766075748</v>
      </c>
      <c r="K310" s="4" t="str">
        <f>IF(J310&gt;$K$5,"YES","")</f>
        <v/>
      </c>
      <c r="L310" s="4">
        <f t="shared" si="24"/>
        <v>1663.4550735864896</v>
      </c>
      <c r="M310" s="4">
        <f t="shared" si="25"/>
        <v>19961.460883037875</v>
      </c>
    </row>
    <row r="311" spans="1:13" x14ac:dyDescent="0.2">
      <c r="A311" s="134">
        <f t="shared" si="28"/>
        <v>50891</v>
      </c>
      <c r="B311" s="123">
        <f>(B310+C310)*(1+($C$3/1200))</f>
        <v>243059.6306461881</v>
      </c>
      <c r="C311" s="25">
        <f t="shared" si="26"/>
        <v>1080.3894117015743</v>
      </c>
      <c r="D311" s="128">
        <f>(D310+E310)*(1+($C$3/1200))</f>
        <v>52397.124591940374</v>
      </c>
      <c r="E311" s="25">
        <f t="shared" si="26"/>
        <v>0</v>
      </c>
      <c r="F311" s="128">
        <f>(F310+G310)*(1+($C$3/1200))</f>
        <v>52436.433657342117</v>
      </c>
      <c r="G311" s="25">
        <f t="shared" si="26"/>
        <v>0</v>
      </c>
      <c r="H311" s="128">
        <f>(H310+I310)*(1+($C$3/1200))</f>
        <v>52436.433657342117</v>
      </c>
      <c r="I311" s="25">
        <f t="shared" si="26"/>
        <v>0</v>
      </c>
      <c r="J311" s="4">
        <f t="shared" si="27"/>
        <v>400329.62255281268</v>
      </c>
      <c r="K311" s="4" t="str">
        <f>IF(J311&gt;$K$5,"YES","")</f>
        <v/>
      </c>
      <c r="L311" s="4">
        <f t="shared" si="24"/>
        <v>1668.040093970053</v>
      </c>
      <c r="M311" s="4">
        <f t="shared" si="25"/>
        <v>20016.481127640636</v>
      </c>
    </row>
    <row r="312" spans="1:13" x14ac:dyDescent="0.2">
      <c r="A312" s="134">
        <f t="shared" si="28"/>
        <v>50922</v>
      </c>
      <c r="B312" s="123">
        <f>(B311+C311)*(1+($C$3/1200))</f>
        <v>244152.2270588926</v>
      </c>
      <c r="C312" s="25">
        <f t="shared" si="26"/>
        <v>1080.3894117015743</v>
      </c>
      <c r="D312" s="128">
        <f>(D311+E311)*(1+($C$3/1200))</f>
        <v>52399.744448169979</v>
      </c>
      <c r="E312" s="25">
        <f t="shared" si="26"/>
        <v>0</v>
      </c>
      <c r="F312" s="128">
        <f>(F311+G311)*(1+($C$3/1200))</f>
        <v>52439.055479024988</v>
      </c>
      <c r="G312" s="25">
        <f t="shared" si="26"/>
        <v>0</v>
      </c>
      <c r="H312" s="128">
        <f>(H311+I311)*(1+($C$3/1200))</f>
        <v>52439.055479024988</v>
      </c>
      <c r="I312" s="25">
        <f t="shared" si="26"/>
        <v>0</v>
      </c>
      <c r="J312" s="4">
        <f t="shared" si="27"/>
        <v>401430.08246511256</v>
      </c>
      <c r="K312" s="4" t="str">
        <f>IF(J312&gt;$K$5,"YES","")</f>
        <v/>
      </c>
      <c r="L312" s="4">
        <f t="shared" si="24"/>
        <v>1672.6253436046356</v>
      </c>
      <c r="M312" s="4">
        <f t="shared" si="25"/>
        <v>20071.504123255629</v>
      </c>
    </row>
    <row r="313" spans="1:13" x14ac:dyDescent="0.2">
      <c r="A313" s="134">
        <f t="shared" si="28"/>
        <v>50952</v>
      </c>
      <c r="B313" s="123">
        <f>(B312+C312)*(1+($C$3/1200))</f>
        <v>245244.87810141774</v>
      </c>
      <c r="C313" s="25">
        <f t="shared" si="26"/>
        <v>1080.3894117015743</v>
      </c>
      <c r="D313" s="128">
        <f>(D312+E312)*(1+($C$3/1200))</f>
        <v>52402.364435392396</v>
      </c>
      <c r="E313" s="25">
        <f t="shared" si="26"/>
        <v>0</v>
      </c>
      <c r="F313" s="128">
        <f>(F312+G312)*(1+($C$3/1200))</f>
        <v>52441.677431798948</v>
      </c>
      <c r="G313" s="25">
        <f t="shared" si="26"/>
        <v>0</v>
      </c>
      <c r="H313" s="128">
        <f>(H312+I312)*(1+($C$3/1200))</f>
        <v>52441.677431798948</v>
      </c>
      <c r="I313" s="25">
        <f t="shared" si="26"/>
        <v>0</v>
      </c>
      <c r="J313" s="4">
        <f t="shared" si="27"/>
        <v>402530.59740040801</v>
      </c>
      <c r="K313" s="4" t="str">
        <f>IF(J313&gt;$K$5,"YES","")</f>
        <v/>
      </c>
      <c r="L313" s="4">
        <f t="shared" si="24"/>
        <v>1677.2108225017</v>
      </c>
      <c r="M313" s="4">
        <f t="shared" si="25"/>
        <v>20126.5298700204</v>
      </c>
    </row>
    <row r="314" spans="1:13" x14ac:dyDescent="0.2">
      <c r="A314" s="134">
        <f t="shared" si="28"/>
        <v>50983</v>
      </c>
      <c r="B314" s="123">
        <f>(B313+C313)*(1+($C$3/1200))</f>
        <v>246337.58377649501</v>
      </c>
      <c r="C314" s="25">
        <f t="shared" si="26"/>
        <v>1080.3894117015743</v>
      </c>
      <c r="D314" s="128">
        <f>(D313+E313)*(1+($C$3/1200))</f>
        <v>52404.984553614173</v>
      </c>
      <c r="E314" s="25">
        <f t="shared" si="26"/>
        <v>0</v>
      </c>
      <c r="F314" s="128">
        <f>(F313+G313)*(1+($C$3/1200))</f>
        <v>52444.299515670544</v>
      </c>
      <c r="G314" s="25">
        <f t="shared" si="26"/>
        <v>0</v>
      </c>
      <c r="H314" s="128">
        <f>(H313+I313)*(1+($C$3/1200))</f>
        <v>52444.299515670544</v>
      </c>
      <c r="I314" s="25">
        <f t="shared" si="26"/>
        <v>0</v>
      </c>
      <c r="J314" s="4">
        <f t="shared" si="27"/>
        <v>403631.16736145027</v>
      </c>
      <c r="K314" s="4" t="str">
        <f>IF(J314&gt;$K$5,"YES","")</f>
        <v/>
      </c>
      <c r="L314" s="4">
        <f t="shared" si="24"/>
        <v>1681.7965306727094</v>
      </c>
      <c r="M314" s="4">
        <f t="shared" si="25"/>
        <v>20181.558368072514</v>
      </c>
    </row>
    <row r="315" spans="1:13" x14ac:dyDescent="0.2">
      <c r="A315" s="134">
        <f t="shared" si="28"/>
        <v>51014</v>
      </c>
      <c r="B315" s="123">
        <f>(B314+C314)*(1+($C$3/1200))</f>
        <v>247430.34408685603</v>
      </c>
      <c r="C315" s="25">
        <f t="shared" si="26"/>
        <v>1080.3894117015743</v>
      </c>
      <c r="D315" s="128">
        <f>(D314+E314)*(1+($C$3/1200))</f>
        <v>52407.604802841859</v>
      </c>
      <c r="E315" s="25">
        <f t="shared" si="26"/>
        <v>0</v>
      </c>
      <c r="F315" s="128">
        <f>(F314+G314)*(1+($C$3/1200))</f>
        <v>52446.921730646332</v>
      </c>
      <c r="G315" s="25">
        <f t="shared" si="26"/>
        <v>0</v>
      </c>
      <c r="H315" s="128">
        <f>(H314+I314)*(1+($C$3/1200))</f>
        <v>52446.921730646332</v>
      </c>
      <c r="I315" s="25">
        <f t="shared" si="26"/>
        <v>0</v>
      </c>
      <c r="J315" s="4">
        <f t="shared" si="27"/>
        <v>404731.79235099058</v>
      </c>
      <c r="K315" s="4" t="str">
        <f>IF(J315&gt;$K$5,"YES","")</f>
        <v/>
      </c>
      <c r="L315" s="4">
        <f t="shared" si="24"/>
        <v>1686.3824681291273</v>
      </c>
      <c r="M315" s="4">
        <f t="shared" si="25"/>
        <v>20236.589617549529</v>
      </c>
    </row>
    <row r="316" spans="1:13" x14ac:dyDescent="0.2">
      <c r="A316" s="134">
        <f t="shared" si="28"/>
        <v>51044</v>
      </c>
      <c r="B316" s="123">
        <f>(B315+C315)*(1+($C$3/1200))</f>
        <v>248523.15903523256</v>
      </c>
      <c r="C316" s="25">
        <f t="shared" si="26"/>
        <v>1080.3894117015743</v>
      </c>
      <c r="D316" s="128">
        <f>(D315+E315)*(1+($C$3/1200))</f>
        <v>52410.22518308201</v>
      </c>
      <c r="E316" s="25">
        <f t="shared" si="26"/>
        <v>0</v>
      </c>
      <c r="F316" s="128">
        <f>(F315+G315)*(1+($C$3/1200))</f>
        <v>52449.544076732869</v>
      </c>
      <c r="G316" s="25">
        <f t="shared" si="26"/>
        <v>0</v>
      </c>
      <c r="H316" s="128">
        <f>(H315+I315)*(1+($C$3/1200))</f>
        <v>52449.544076732869</v>
      </c>
      <c r="I316" s="25">
        <f t="shared" si="26"/>
        <v>0</v>
      </c>
      <c r="J316" s="4">
        <f t="shared" si="27"/>
        <v>405832.47237178031</v>
      </c>
      <c r="K316" s="4" t="str">
        <f>IF(J316&gt;$K$5,"YES","")</f>
        <v/>
      </c>
      <c r="L316" s="4">
        <f t="shared" si="24"/>
        <v>1690.968634882418</v>
      </c>
      <c r="M316" s="4">
        <f t="shared" si="25"/>
        <v>20291.623618589016</v>
      </c>
    </row>
    <row r="317" spans="1:13" x14ac:dyDescent="0.2">
      <c r="A317" s="134">
        <f t="shared" si="28"/>
        <v>51075</v>
      </c>
      <c r="B317" s="123">
        <f>(B316+C316)*(1+($C$3/1200))</f>
        <v>249616.02862435652</v>
      </c>
      <c r="C317" s="25">
        <f t="shared" si="26"/>
        <v>1080.3894117015743</v>
      </c>
      <c r="D317" s="128">
        <f>(D316+E316)*(1+($C$3/1200))</f>
        <v>52412.845694341166</v>
      </c>
      <c r="E317" s="25">
        <f t="shared" si="26"/>
        <v>0</v>
      </c>
      <c r="F317" s="128">
        <f>(F316+G316)*(1+($C$3/1200))</f>
        <v>52452.16655393671</v>
      </c>
      <c r="G317" s="25">
        <f t="shared" si="26"/>
        <v>0</v>
      </c>
      <c r="H317" s="128">
        <f>(H316+I316)*(1+($C$3/1200))</f>
        <v>52452.16655393671</v>
      </c>
      <c r="I317" s="25">
        <f t="shared" si="26"/>
        <v>0</v>
      </c>
      <c r="J317" s="4">
        <f t="shared" si="27"/>
        <v>406933.20742657111</v>
      </c>
      <c r="K317" s="4" t="str">
        <f>IF(J317&gt;$K$5,"YES","")</f>
        <v/>
      </c>
      <c r="L317" s="4">
        <f t="shared" si="24"/>
        <v>1695.5550309440466</v>
      </c>
      <c r="M317" s="4">
        <f t="shared" si="25"/>
        <v>20346.660371328559</v>
      </c>
    </row>
    <row r="318" spans="1:13" x14ac:dyDescent="0.2">
      <c r="A318" s="134">
        <f t="shared" si="28"/>
        <v>51105</v>
      </c>
      <c r="B318" s="123">
        <f>(B317+C317)*(1+($C$3/1200))</f>
        <v>250708.95285695995</v>
      </c>
      <c r="C318" s="25">
        <f t="shared" si="26"/>
        <v>1080.3894117015743</v>
      </c>
      <c r="D318" s="128">
        <f>(D317+E317)*(1+($C$3/1200))</f>
        <v>52415.46633662589</v>
      </c>
      <c r="E318" s="25">
        <f t="shared" si="26"/>
        <v>0</v>
      </c>
      <c r="F318" s="128">
        <f>(F317+G317)*(1+($C$3/1200))</f>
        <v>52454.789162264409</v>
      </c>
      <c r="G318" s="25">
        <f t="shared" si="26"/>
        <v>0</v>
      </c>
      <c r="H318" s="128">
        <f>(H317+I317)*(1+($C$3/1200))</f>
        <v>52454.789162264409</v>
      </c>
      <c r="I318" s="25">
        <f t="shared" si="26"/>
        <v>0</v>
      </c>
      <c r="J318" s="4">
        <f t="shared" si="27"/>
        <v>408033.99751811475</v>
      </c>
      <c r="K318" s="4" t="str">
        <f>IF(J318&gt;$K$5,"YES","")</f>
        <v/>
      </c>
      <c r="L318" s="4">
        <f t="shared" si="24"/>
        <v>1700.1416563254782</v>
      </c>
      <c r="M318" s="4">
        <f t="shared" si="25"/>
        <v>20401.699875905739</v>
      </c>
    </row>
    <row r="319" spans="1:13" x14ac:dyDescent="0.2">
      <c r="A319" s="134">
        <f t="shared" si="28"/>
        <v>51136</v>
      </c>
      <c r="B319" s="123">
        <f>(B318+C318)*(1+($C$3/1200))</f>
        <v>251801.931735775</v>
      </c>
      <c r="C319" s="25">
        <f t="shared" si="26"/>
        <v>1112.8010940526217</v>
      </c>
      <c r="D319" s="128">
        <f>(D318+E318)*(1+($C$3/1200))</f>
        <v>52418.087109942724</v>
      </c>
      <c r="E319" s="25">
        <f t="shared" si="26"/>
        <v>0</v>
      </c>
      <c r="F319" s="128">
        <f>(F318+G318)*(1+($C$3/1200))</f>
        <v>52457.411901722531</v>
      </c>
      <c r="G319" s="25">
        <f t="shared" si="26"/>
        <v>0</v>
      </c>
      <c r="H319" s="128">
        <f>(H318+I318)*(1+($C$3/1200))</f>
        <v>52457.411901722531</v>
      </c>
      <c r="I319" s="25">
        <f t="shared" si="26"/>
        <v>0</v>
      </c>
      <c r="J319" s="4">
        <f t="shared" si="27"/>
        <v>409134.84264916281</v>
      </c>
      <c r="K319" s="4" t="str">
        <f>IF(J319&gt;$K$5,"YES","")</f>
        <v/>
      </c>
      <c r="L319" s="4">
        <f t="shared" si="24"/>
        <v>1704.7285110381783</v>
      </c>
      <c r="M319" s="4">
        <f t="shared" si="25"/>
        <v>20456.742132458141</v>
      </c>
    </row>
    <row r="320" spans="1:13" x14ac:dyDescent="0.2">
      <c r="A320" s="134">
        <f t="shared" si="28"/>
        <v>51167</v>
      </c>
      <c r="B320" s="123">
        <f>(B319+C319)*(1+($C$3/1200))</f>
        <v>252927.37856646912</v>
      </c>
      <c r="C320" s="25">
        <f t="shared" si="26"/>
        <v>1112.8010940526217</v>
      </c>
      <c r="D320" s="128">
        <f>(D319+E319)*(1+($C$3/1200))</f>
        <v>52420.708014298223</v>
      </c>
      <c r="E320" s="25">
        <f t="shared" si="26"/>
        <v>0</v>
      </c>
      <c r="F320" s="128">
        <f>(F319+G319)*(1+($C$3/1200))</f>
        <v>52460.034772317624</v>
      </c>
      <c r="G320" s="25">
        <f t="shared" si="26"/>
        <v>0</v>
      </c>
      <c r="H320" s="128">
        <f>(H319+I319)*(1+($C$3/1200))</f>
        <v>52460.034772317624</v>
      </c>
      <c r="I320" s="25">
        <f t="shared" si="26"/>
        <v>0</v>
      </c>
      <c r="J320" s="4">
        <f t="shared" si="27"/>
        <v>410268.1561254026</v>
      </c>
      <c r="K320" s="4" t="str">
        <f>IF(J320&gt;$K$5,"YES","")</f>
        <v/>
      </c>
      <c r="L320" s="4">
        <f t="shared" si="24"/>
        <v>1709.4506505225108</v>
      </c>
      <c r="M320" s="4">
        <f t="shared" si="25"/>
        <v>20513.40780627013</v>
      </c>
    </row>
    <row r="321" spans="1:13" x14ac:dyDescent="0.2">
      <c r="A321" s="134">
        <f t="shared" si="28"/>
        <v>51196</v>
      </c>
      <c r="B321" s="123">
        <f>(B320+C320)*(1+($C$3/1200))</f>
        <v>254052.8816695048</v>
      </c>
      <c r="C321" s="25">
        <f t="shared" si="26"/>
        <v>1112.8010940526217</v>
      </c>
      <c r="D321" s="128">
        <f>(D320+E320)*(1+($C$3/1200))</f>
        <v>52423.329049698943</v>
      </c>
      <c r="E321" s="25">
        <f t="shared" si="26"/>
        <v>2000</v>
      </c>
      <c r="F321" s="128">
        <f>(F320+G320)*(1+($C$3/1200))</f>
        <v>52462.657774056242</v>
      </c>
      <c r="G321" s="25">
        <f t="shared" si="26"/>
        <v>3555.6726879443554</v>
      </c>
      <c r="H321" s="128">
        <f>(H320+I320)*(1+($C$3/1200))</f>
        <v>52462.657774056242</v>
      </c>
      <c r="I321" s="25">
        <f t="shared" si="26"/>
        <v>3555.6726879443554</v>
      </c>
      <c r="J321" s="4">
        <f t="shared" si="27"/>
        <v>411401.52626731625</v>
      </c>
      <c r="K321" s="4" t="str">
        <f>IF(J321&gt;$K$5,"YES","")</f>
        <v/>
      </c>
      <c r="L321" s="4">
        <f t="shared" si="24"/>
        <v>1714.173026113818</v>
      </c>
      <c r="M321" s="4">
        <f t="shared" si="25"/>
        <v>20570.076313365815</v>
      </c>
    </row>
    <row r="322" spans="1:13" x14ac:dyDescent="0.2">
      <c r="A322" s="134">
        <f t="shared" si="28"/>
        <v>51227</v>
      </c>
      <c r="B322" s="123">
        <f>(B321+C321)*(1+($C$3/1200))</f>
        <v>255178.44104769561</v>
      </c>
      <c r="C322" s="25">
        <f t="shared" si="26"/>
        <v>1112.8010940526217</v>
      </c>
      <c r="D322" s="128">
        <f>(D321+E321)*(1+($C$3/1200))</f>
        <v>54426.050216151431</v>
      </c>
      <c r="E322" s="25">
        <f t="shared" si="26"/>
        <v>0</v>
      </c>
      <c r="F322" s="128">
        <f>(F321+G321)*(1+($C$3/1200))</f>
        <v>56021.1313785237</v>
      </c>
      <c r="G322" s="25">
        <f t="shared" si="26"/>
        <v>0</v>
      </c>
      <c r="H322" s="128">
        <f>(H321+I321)*(1+($C$3/1200))</f>
        <v>56021.1313785237</v>
      </c>
      <c r="I322" s="25">
        <f t="shared" si="26"/>
        <v>0</v>
      </c>
      <c r="J322" s="4">
        <f t="shared" si="27"/>
        <v>421646.75402089447</v>
      </c>
      <c r="K322" s="4" t="str">
        <f>IF(J322&gt;$K$5,"YES","")</f>
        <v/>
      </c>
      <c r="L322" s="4">
        <f t="shared" si="24"/>
        <v>1756.8614750870604</v>
      </c>
      <c r="M322" s="4">
        <f t="shared" si="25"/>
        <v>21082.337701044726</v>
      </c>
    </row>
    <row r="323" spans="1:13" x14ac:dyDescent="0.2">
      <c r="A323" s="134">
        <f t="shared" si="28"/>
        <v>51257</v>
      </c>
      <c r="B323" s="123">
        <f>(B322+C322)*(1+($C$3/1200))</f>
        <v>256304.05670385534</v>
      </c>
      <c r="C323" s="25">
        <f t="shared" si="26"/>
        <v>1112.8010940526217</v>
      </c>
      <c r="D323" s="128">
        <f>(D322+E322)*(1+($C$3/1200))</f>
        <v>54428.771518662244</v>
      </c>
      <c r="E323" s="25">
        <f t="shared" si="26"/>
        <v>0</v>
      </c>
      <c r="F323" s="128">
        <f>(F322+G322)*(1+($C$3/1200))</f>
        <v>56023.932435092633</v>
      </c>
      <c r="G323" s="25">
        <f t="shared" si="26"/>
        <v>0</v>
      </c>
      <c r="H323" s="128">
        <f>(H322+I322)*(1+($C$3/1200))</f>
        <v>56023.932435092633</v>
      </c>
      <c r="I323" s="25">
        <f t="shared" si="26"/>
        <v>0</v>
      </c>
      <c r="J323" s="4">
        <f t="shared" si="27"/>
        <v>422780.69309270283</v>
      </c>
      <c r="K323" s="4" t="str">
        <f>IF(J323&gt;$K$5,"YES","")</f>
        <v/>
      </c>
      <c r="L323" s="4">
        <f t="shared" si="24"/>
        <v>1761.5862212195952</v>
      </c>
      <c r="M323" s="4">
        <f t="shared" si="25"/>
        <v>21139.034654635143</v>
      </c>
    </row>
    <row r="324" spans="1:13" x14ac:dyDescent="0.2">
      <c r="A324" s="134">
        <f t="shared" si="28"/>
        <v>51288</v>
      </c>
      <c r="B324" s="123">
        <f>(B323+C323)*(1+($C$3/1200))</f>
        <v>257429.72864079787</v>
      </c>
      <c r="C324" s="25">
        <f t="shared" si="26"/>
        <v>1112.8010940526217</v>
      </c>
      <c r="D324" s="128">
        <f>(D323+E323)*(1+($C$3/1200))</f>
        <v>54431.492957238181</v>
      </c>
      <c r="E324" s="25">
        <f t="shared" si="26"/>
        <v>0</v>
      </c>
      <c r="F324" s="128">
        <f>(F323+G323)*(1+($C$3/1200))</f>
        <v>56026.733631714393</v>
      </c>
      <c r="G324" s="25">
        <f t="shared" si="26"/>
        <v>0</v>
      </c>
      <c r="H324" s="128">
        <f>(H323+I323)*(1+($C$3/1200))</f>
        <v>56026.733631714393</v>
      </c>
      <c r="I324" s="25">
        <f t="shared" si="26"/>
        <v>0</v>
      </c>
      <c r="J324" s="4">
        <f t="shared" si="27"/>
        <v>423914.68886146485</v>
      </c>
      <c r="K324" s="4" t="str">
        <f>IF(J324&gt;$K$5,"YES","")</f>
        <v/>
      </c>
      <c r="L324" s="4">
        <f t="shared" si="24"/>
        <v>1766.3112035894371</v>
      </c>
      <c r="M324" s="4">
        <f t="shared" si="25"/>
        <v>21195.734443073245</v>
      </c>
    </row>
    <row r="325" spans="1:13" x14ac:dyDescent="0.2">
      <c r="A325" s="134">
        <f t="shared" si="28"/>
        <v>51318</v>
      </c>
      <c r="B325" s="123">
        <f>(B324+C324)*(1+($C$3/1200))</f>
        <v>258555.45686133724</v>
      </c>
      <c r="C325" s="25">
        <f t="shared" si="26"/>
        <v>1112.8010940526217</v>
      </c>
      <c r="D325" s="128">
        <f>(D324+E324)*(1+($C$3/1200))</f>
        <v>54434.214531886049</v>
      </c>
      <c r="E325" s="25">
        <f t="shared" si="26"/>
        <v>0</v>
      </c>
      <c r="F325" s="128">
        <f>(F324+G324)*(1+($C$3/1200))</f>
        <v>56029.534968395987</v>
      </c>
      <c r="G325" s="25">
        <f t="shared" si="26"/>
        <v>0</v>
      </c>
      <c r="H325" s="128">
        <f>(H324+I324)*(1+($C$3/1200))</f>
        <v>56029.534968395987</v>
      </c>
      <c r="I325" s="25">
        <f t="shared" si="26"/>
        <v>0</v>
      </c>
      <c r="J325" s="4">
        <f t="shared" si="27"/>
        <v>425048.7413300153</v>
      </c>
      <c r="K325" s="4" t="str">
        <f>IF(J325&gt;$K$5,"YES","")</f>
        <v/>
      </c>
      <c r="L325" s="4">
        <f t="shared" si="24"/>
        <v>1771.0364222083972</v>
      </c>
      <c r="M325" s="4">
        <f t="shared" si="25"/>
        <v>21252.437066500766</v>
      </c>
    </row>
    <row r="326" spans="1:13" x14ac:dyDescent="0.2">
      <c r="A326" s="134">
        <f t="shared" si="28"/>
        <v>51349</v>
      </c>
      <c r="B326" s="123">
        <f>(B325+C325)*(1+($C$3/1200))</f>
        <v>259681.24136828765</v>
      </c>
      <c r="C326" s="25">
        <f t="shared" si="26"/>
        <v>1112.8010940526217</v>
      </c>
      <c r="D326" s="128">
        <f>(D325+E325)*(1+($C$3/1200))</f>
        <v>54436.936242612646</v>
      </c>
      <c r="E326" s="25">
        <f t="shared" si="26"/>
        <v>0</v>
      </c>
      <c r="F326" s="128">
        <f>(F325+G325)*(1+($C$3/1200))</f>
        <v>56032.336445144414</v>
      </c>
      <c r="G326" s="25">
        <f t="shared" si="26"/>
        <v>0</v>
      </c>
      <c r="H326" s="128">
        <f>(H325+I325)*(1+($C$3/1200))</f>
        <v>56032.336445144414</v>
      </c>
      <c r="I326" s="25">
        <f t="shared" si="26"/>
        <v>0</v>
      </c>
      <c r="J326" s="4">
        <f t="shared" si="27"/>
        <v>426182.85050118918</v>
      </c>
      <c r="K326" s="4" t="str">
        <f>IF(J326&gt;$K$5,"YES","")</f>
        <v/>
      </c>
      <c r="L326" s="4">
        <f t="shared" si="24"/>
        <v>1775.7618770882884</v>
      </c>
      <c r="M326" s="4">
        <f t="shared" si="25"/>
        <v>21309.142525059462</v>
      </c>
    </row>
    <row r="327" spans="1:13" x14ac:dyDescent="0.2">
      <c r="A327" s="134">
        <f t="shared" si="28"/>
        <v>51380</v>
      </c>
      <c r="B327" s="123">
        <f>(B326+C326)*(1+($C$3/1200))</f>
        <v>260807.08216446341</v>
      </c>
      <c r="C327" s="25">
        <f t="shared" si="26"/>
        <v>1112.8010940526217</v>
      </c>
      <c r="D327" s="128">
        <f>(D326+E326)*(1+($C$3/1200))</f>
        <v>54439.658089424782</v>
      </c>
      <c r="E327" s="25">
        <f t="shared" si="26"/>
        <v>0</v>
      </c>
      <c r="F327" s="128">
        <f>(F326+G326)*(1+($C$3/1200))</f>
        <v>56035.138061966674</v>
      </c>
      <c r="G327" s="25">
        <f t="shared" si="26"/>
        <v>0</v>
      </c>
      <c r="H327" s="128">
        <f>(H326+I326)*(1+($C$3/1200))</f>
        <v>56035.138061966674</v>
      </c>
      <c r="I327" s="25">
        <f t="shared" si="26"/>
        <v>0</v>
      </c>
      <c r="J327" s="4">
        <f t="shared" si="27"/>
        <v>427317.01637782156</v>
      </c>
      <c r="K327" s="4" t="str">
        <f>IF(J327&gt;$K$5,"YES","")</f>
        <v/>
      </c>
      <c r="L327" s="4">
        <f t="shared" si="24"/>
        <v>1780.4875682409231</v>
      </c>
      <c r="M327" s="4">
        <f t="shared" si="25"/>
        <v>21365.850818891078</v>
      </c>
    </row>
    <row r="328" spans="1:13" x14ac:dyDescent="0.2">
      <c r="A328" s="134">
        <f t="shared" si="28"/>
        <v>51410</v>
      </c>
      <c r="B328" s="123">
        <f>(B327+C327)*(1+($C$3/1200))</f>
        <v>261932.97925267898</v>
      </c>
      <c r="C328" s="25">
        <f t="shared" si="26"/>
        <v>1112.8010940526217</v>
      </c>
      <c r="D328" s="128">
        <f>(D327+E327)*(1+($C$3/1200))</f>
        <v>54442.380072329259</v>
      </c>
      <c r="E328" s="25">
        <f t="shared" si="26"/>
        <v>0</v>
      </c>
      <c r="F328" s="128">
        <f>(F327+G327)*(1+($C$3/1200))</f>
        <v>56037.939818869781</v>
      </c>
      <c r="G328" s="25">
        <f t="shared" si="26"/>
        <v>0</v>
      </c>
      <c r="H328" s="128">
        <f>(H327+I327)*(1+($C$3/1200))</f>
        <v>56037.939818869781</v>
      </c>
      <c r="I328" s="25">
        <f t="shared" si="26"/>
        <v>0</v>
      </c>
      <c r="J328" s="4">
        <f t="shared" si="27"/>
        <v>428451.23896274786</v>
      </c>
      <c r="K328" s="4" t="str">
        <f>IF(J328&gt;$K$5,"YES","")</f>
        <v/>
      </c>
      <c r="L328" s="4">
        <f t="shared" si="24"/>
        <v>1785.2134956781163</v>
      </c>
      <c r="M328" s="4">
        <f t="shared" si="25"/>
        <v>21422.561948137394</v>
      </c>
    </row>
    <row r="329" spans="1:13" x14ac:dyDescent="0.2">
      <c r="A329" s="134">
        <f t="shared" si="28"/>
        <v>51441</v>
      </c>
      <c r="B329" s="123">
        <f>(B328+C328)*(1+($C$3/1200))</f>
        <v>263058.93263574893</v>
      </c>
      <c r="C329" s="25">
        <f t="shared" si="26"/>
        <v>1112.8010940526217</v>
      </c>
      <c r="D329" s="128">
        <f>(D328+E328)*(1+($C$3/1200))</f>
        <v>54445.10219133288</v>
      </c>
      <c r="E329" s="25">
        <f t="shared" si="26"/>
        <v>0</v>
      </c>
      <c r="F329" s="128">
        <f>(F328+G328)*(1+($C$3/1200))</f>
        <v>56040.741715860728</v>
      </c>
      <c r="G329" s="25">
        <f t="shared" si="26"/>
        <v>0</v>
      </c>
      <c r="H329" s="128">
        <f>(H328+I328)*(1+($C$3/1200))</f>
        <v>56040.741715860728</v>
      </c>
      <c r="I329" s="25">
        <f t="shared" si="26"/>
        <v>0</v>
      </c>
      <c r="J329" s="4">
        <f t="shared" si="27"/>
        <v>429585.51825880329</v>
      </c>
      <c r="K329" s="4" t="str">
        <f>IF(J329&gt;$K$5,"YES","")</f>
        <v/>
      </c>
      <c r="L329" s="4">
        <f t="shared" si="24"/>
        <v>1789.9396594116806</v>
      </c>
      <c r="M329" s="4">
        <f t="shared" si="25"/>
        <v>21479.275912940167</v>
      </c>
    </row>
    <row r="330" spans="1:13" x14ac:dyDescent="0.2">
      <c r="A330" s="134">
        <f t="shared" si="28"/>
        <v>51471</v>
      </c>
      <c r="B330" s="123">
        <f>(B329+C329)*(1+($C$3/1200))</f>
        <v>264184.94231648807</v>
      </c>
      <c r="C330" s="25">
        <f t="shared" si="26"/>
        <v>1112.8010940526217</v>
      </c>
      <c r="D330" s="128">
        <f>(D329+E329)*(1+($C$3/1200))</f>
        <v>54447.82444644245</v>
      </c>
      <c r="E330" s="25">
        <f t="shared" si="26"/>
        <v>0</v>
      </c>
      <c r="F330" s="128">
        <f>(F329+G329)*(1+($C$3/1200))</f>
        <v>56043.543752946527</v>
      </c>
      <c r="G330" s="25">
        <f t="shared" si="26"/>
        <v>0</v>
      </c>
      <c r="H330" s="128">
        <f>(H329+I329)*(1+($C$3/1200))</f>
        <v>56043.543752946527</v>
      </c>
      <c r="I330" s="25">
        <f t="shared" ref="I330:I393" si="29">IF(I$5="Annual",IF(MONTH($A330)=I$6,I$4,0),I$4)*(1+I$7)^(YEAR($A330)-YEAR($A$7))</f>
        <v>0</v>
      </c>
      <c r="J330" s="4">
        <f t="shared" si="27"/>
        <v>430719.85426882363</v>
      </c>
      <c r="K330" s="4" t="str">
        <f>IF(J330&gt;$K$5,"YES","")</f>
        <v/>
      </c>
      <c r="L330" s="4">
        <f t="shared" ref="L330:L393" si="30">J330*0.05/12</f>
        <v>1794.6660594534321</v>
      </c>
      <c r="M330" s="4">
        <f t="shared" si="25"/>
        <v>21535.992713441185</v>
      </c>
    </row>
    <row r="331" spans="1:13" x14ac:dyDescent="0.2">
      <c r="A331" s="134">
        <f t="shared" si="28"/>
        <v>51502</v>
      </c>
      <c r="B331" s="123">
        <f>(B330+C330)*(1+($C$3/1200))</f>
        <v>265311.00829771126</v>
      </c>
      <c r="C331" s="25">
        <f t="shared" ref="C331:I394" si="31">IF(C$5="Annual",IF(MONTH($A331)=C$6,C$4,0),C$4)*(1+C$7)^(YEAR($A331)-YEAR($A$7))</f>
        <v>1146.1851268742003</v>
      </c>
      <c r="D331" s="128">
        <f>(D330+E330)*(1+($C$3/1200))</f>
        <v>54450.546837664777</v>
      </c>
      <c r="E331" s="25">
        <f t="shared" si="31"/>
        <v>0</v>
      </c>
      <c r="F331" s="128">
        <f>(F330+G330)*(1+($C$3/1200))</f>
        <v>56046.345930134179</v>
      </c>
      <c r="G331" s="25">
        <f t="shared" si="31"/>
        <v>0</v>
      </c>
      <c r="H331" s="128">
        <f>(H330+I330)*(1+($C$3/1200))</f>
        <v>56046.345930134179</v>
      </c>
      <c r="I331" s="25">
        <f t="shared" si="31"/>
        <v>0</v>
      </c>
      <c r="J331" s="4">
        <f t="shared" ref="J331:J394" si="32">B331+D331+F331+H331</f>
        <v>431854.24699564441</v>
      </c>
      <c r="K331" s="4" t="str">
        <f>IF(J331&gt;$K$5,"YES","")</f>
        <v/>
      </c>
      <c r="L331" s="4">
        <f t="shared" si="30"/>
        <v>1799.3926958151851</v>
      </c>
      <c r="M331" s="4">
        <f t="shared" ref="M331:M394" si="33">L331*12</f>
        <v>21592.712349782221</v>
      </c>
    </row>
    <row r="332" spans="1:13" x14ac:dyDescent="0.2">
      <c r="A332" s="134">
        <f t="shared" ref="A332:A395" si="34">A331+DAY(DATE(YEAR(A331),MONTH(A331)+1,))</f>
        <v>51533</v>
      </c>
      <c r="B332" s="123">
        <f>(B331+C331)*(1+($C$3/1200))</f>
        <v>266470.51628425671</v>
      </c>
      <c r="C332" s="25">
        <f t="shared" si="31"/>
        <v>1146.1851268742003</v>
      </c>
      <c r="D332" s="128">
        <f>(D331+E331)*(1+($C$3/1200))</f>
        <v>54453.269365006665</v>
      </c>
      <c r="E332" s="25">
        <f t="shared" si="31"/>
        <v>0</v>
      </c>
      <c r="F332" s="128">
        <f>(F331+G331)*(1+($C$3/1200))</f>
        <v>56049.14824743069</v>
      </c>
      <c r="G332" s="25">
        <f t="shared" si="31"/>
        <v>0</v>
      </c>
      <c r="H332" s="128">
        <f>(H331+I331)*(1+($C$3/1200))</f>
        <v>56049.14824743069</v>
      </c>
      <c r="I332" s="25">
        <f t="shared" si="31"/>
        <v>0</v>
      </c>
      <c r="J332" s="4">
        <f t="shared" si="32"/>
        <v>433022.08214412472</v>
      </c>
      <c r="K332" s="4" t="str">
        <f>IF(J332&gt;$K$5,"YES","")</f>
        <v/>
      </c>
      <c r="L332" s="4">
        <f t="shared" si="30"/>
        <v>1804.2586756005196</v>
      </c>
      <c r="M332" s="4">
        <f t="shared" si="33"/>
        <v>21651.104107206236</v>
      </c>
    </row>
    <row r="333" spans="1:13" x14ac:dyDescent="0.2">
      <c r="A333" s="134">
        <f t="shared" si="34"/>
        <v>51561</v>
      </c>
      <c r="B333" s="123">
        <f>(B332+C332)*(1+($C$3/1200))</f>
        <v>267630.08224620146</v>
      </c>
      <c r="C333" s="25">
        <f t="shared" si="31"/>
        <v>1146.1851268742003</v>
      </c>
      <c r="D333" s="128">
        <f>(D332+E332)*(1+($C$3/1200))</f>
        <v>54455.992028474924</v>
      </c>
      <c r="E333" s="25">
        <f t="shared" si="31"/>
        <v>2000</v>
      </c>
      <c r="F333" s="128">
        <f>(F332+G332)*(1+($C$3/1200))</f>
        <v>56051.950704843068</v>
      </c>
      <c r="G333" s="25">
        <f t="shared" si="31"/>
        <v>3733.4563223415735</v>
      </c>
      <c r="H333" s="128">
        <f>(H332+I332)*(1+($C$3/1200))</f>
        <v>56051.950704843068</v>
      </c>
      <c r="I333" s="25">
        <f t="shared" si="31"/>
        <v>3733.4563223415735</v>
      </c>
      <c r="J333" s="4">
        <f t="shared" si="32"/>
        <v>434189.97568436246</v>
      </c>
      <c r="K333" s="4" t="str">
        <f>IF(J333&gt;$K$5,"YES","")</f>
        <v/>
      </c>
      <c r="L333" s="4">
        <f t="shared" si="30"/>
        <v>1809.1248986848439</v>
      </c>
      <c r="M333" s="4">
        <f t="shared" si="33"/>
        <v>21709.498784218125</v>
      </c>
    </row>
    <row r="334" spans="1:13" x14ac:dyDescent="0.2">
      <c r="A334" s="134">
        <f t="shared" si="34"/>
        <v>51592</v>
      </c>
      <c r="B334" s="123">
        <f>(B333+C333)*(1+($C$3/1200))</f>
        <v>268789.70618644432</v>
      </c>
      <c r="C334" s="25">
        <f t="shared" si="31"/>
        <v>1146.1851268742003</v>
      </c>
      <c r="D334" s="128">
        <f>(D333+E333)*(1+($C$3/1200))</f>
        <v>56458.814828076356</v>
      </c>
      <c r="E334" s="25">
        <f t="shared" si="31"/>
        <v>0</v>
      </c>
      <c r="F334" s="128">
        <f>(F333+G333)*(1+($C$3/1200))</f>
        <v>59788.396297536012</v>
      </c>
      <c r="G334" s="25">
        <f t="shared" si="31"/>
        <v>0</v>
      </c>
      <c r="H334" s="128">
        <f>(H333+I333)*(1+($C$3/1200))</f>
        <v>59788.396297536012</v>
      </c>
      <c r="I334" s="25">
        <f t="shared" si="31"/>
        <v>0</v>
      </c>
      <c r="J334" s="4">
        <f t="shared" si="32"/>
        <v>444825.31360959273</v>
      </c>
      <c r="K334" s="4" t="str">
        <f>IF(J334&gt;$K$5,"YES","")</f>
        <v/>
      </c>
      <c r="L334" s="4">
        <f t="shared" si="30"/>
        <v>1853.4388067066366</v>
      </c>
      <c r="M334" s="4">
        <f t="shared" si="33"/>
        <v>22241.265680479639</v>
      </c>
    </row>
    <row r="335" spans="1:13" x14ac:dyDescent="0.2">
      <c r="A335" s="134">
        <f t="shared" si="34"/>
        <v>51622</v>
      </c>
      <c r="B335" s="123">
        <f>(B334+C334)*(1+($C$3/1200))</f>
        <v>269949.38810788421</v>
      </c>
      <c r="C335" s="25">
        <f t="shared" si="31"/>
        <v>1146.1851268742003</v>
      </c>
      <c r="D335" s="128">
        <f>(D334+E334)*(1+($C$3/1200))</f>
        <v>56461.637768817767</v>
      </c>
      <c r="E335" s="25">
        <f t="shared" si="31"/>
        <v>0</v>
      </c>
      <c r="F335" s="128">
        <f>(F334+G334)*(1+($C$3/1200))</f>
        <v>59791.385717350895</v>
      </c>
      <c r="G335" s="25">
        <f t="shared" si="31"/>
        <v>0</v>
      </c>
      <c r="H335" s="128">
        <f>(H334+I334)*(1+($C$3/1200))</f>
        <v>59791.385717350895</v>
      </c>
      <c r="I335" s="25">
        <f t="shared" si="31"/>
        <v>0</v>
      </c>
      <c r="J335" s="4">
        <f t="shared" si="32"/>
        <v>445993.79731140373</v>
      </c>
      <c r="K335" s="4" t="str">
        <f>IF(J335&gt;$K$5,"YES","")</f>
        <v/>
      </c>
      <c r="L335" s="4">
        <f t="shared" si="30"/>
        <v>1858.3074887975156</v>
      </c>
      <c r="M335" s="4">
        <f t="shared" si="33"/>
        <v>22299.689865570188</v>
      </c>
    </row>
    <row r="336" spans="1:13" x14ac:dyDescent="0.2">
      <c r="A336" s="134">
        <f t="shared" si="34"/>
        <v>51653</v>
      </c>
      <c r="B336" s="123">
        <f>(B335+C335)*(1+($C$3/1200))</f>
        <v>271109.12801342015</v>
      </c>
      <c r="C336" s="25">
        <f t="shared" si="31"/>
        <v>1146.1851268742003</v>
      </c>
      <c r="D336" s="128">
        <f>(D335+E335)*(1+($C$3/1200))</f>
        <v>56464.460850706215</v>
      </c>
      <c r="E336" s="25">
        <f t="shared" si="31"/>
        <v>0</v>
      </c>
      <c r="F336" s="128">
        <f>(F335+G335)*(1+($C$3/1200))</f>
        <v>59794.375286636772</v>
      </c>
      <c r="G336" s="25">
        <f t="shared" si="31"/>
        <v>0</v>
      </c>
      <c r="H336" s="128">
        <f>(H335+I335)*(1+($C$3/1200))</f>
        <v>59794.375286636772</v>
      </c>
      <c r="I336" s="25">
        <f t="shared" si="31"/>
        <v>0</v>
      </c>
      <c r="J336" s="4">
        <f t="shared" si="32"/>
        <v>447162.33943739987</v>
      </c>
      <c r="K336" s="4" t="str">
        <f>IF(J336&gt;$K$5,"YES","")</f>
        <v/>
      </c>
      <c r="L336" s="4">
        <f t="shared" si="30"/>
        <v>1863.1764143224998</v>
      </c>
      <c r="M336" s="4">
        <f t="shared" si="33"/>
        <v>22358.116971869997</v>
      </c>
    </row>
    <row r="337" spans="1:13" x14ac:dyDescent="0.2">
      <c r="A337" s="134">
        <f t="shared" si="34"/>
        <v>51683</v>
      </c>
      <c r="B337" s="123">
        <f>(B336+C336)*(1+($C$3/1200))</f>
        <v>272268.92590595136</v>
      </c>
      <c r="C337" s="25">
        <f t="shared" si="31"/>
        <v>1146.1851268742003</v>
      </c>
      <c r="D337" s="128">
        <f>(D336+E336)*(1+($C$3/1200))</f>
        <v>56467.284073748757</v>
      </c>
      <c r="E337" s="25">
        <f t="shared" si="31"/>
        <v>0</v>
      </c>
      <c r="F337" s="128">
        <f>(F336+G336)*(1+($C$3/1200))</f>
        <v>59797.365005401109</v>
      </c>
      <c r="G337" s="25">
        <f t="shared" si="31"/>
        <v>0</v>
      </c>
      <c r="H337" s="128">
        <f>(H336+I336)*(1+($C$3/1200))</f>
        <v>59797.365005401109</v>
      </c>
      <c r="I337" s="25">
        <f t="shared" si="31"/>
        <v>0</v>
      </c>
      <c r="J337" s="4">
        <f t="shared" si="32"/>
        <v>448330.93999050232</v>
      </c>
      <c r="K337" s="4" t="str">
        <f>IF(J337&gt;$K$5,"YES","")</f>
        <v/>
      </c>
      <c r="L337" s="4">
        <f t="shared" si="30"/>
        <v>1868.0455832937598</v>
      </c>
      <c r="M337" s="4">
        <f t="shared" si="33"/>
        <v>22416.546999525119</v>
      </c>
    </row>
    <row r="338" spans="1:13" x14ac:dyDescent="0.2">
      <c r="A338" s="134">
        <f t="shared" si="34"/>
        <v>51714</v>
      </c>
      <c r="B338" s="123">
        <f>(B337+C337)*(1+($C$3/1200))</f>
        <v>273428.78178837721</v>
      </c>
      <c r="C338" s="25">
        <f t="shared" si="31"/>
        <v>1146.1851268742003</v>
      </c>
      <c r="D338" s="128">
        <f>(D337+E337)*(1+($C$3/1200))</f>
        <v>56470.107437952451</v>
      </c>
      <c r="E338" s="25">
        <f t="shared" si="31"/>
        <v>0</v>
      </c>
      <c r="F338" s="128">
        <f>(F337+G337)*(1+($C$3/1200))</f>
        <v>59800.354873651384</v>
      </c>
      <c r="G338" s="25">
        <f t="shared" si="31"/>
        <v>0</v>
      </c>
      <c r="H338" s="128">
        <f>(H337+I337)*(1+($C$3/1200))</f>
        <v>59800.354873651384</v>
      </c>
      <c r="I338" s="25">
        <f t="shared" si="31"/>
        <v>0</v>
      </c>
      <c r="J338" s="4">
        <f t="shared" si="32"/>
        <v>449499.59897363244</v>
      </c>
      <c r="K338" s="4" t="str">
        <f>IF(J338&gt;$K$5,"YES","")</f>
        <v/>
      </c>
      <c r="L338" s="4">
        <f t="shared" si="30"/>
        <v>1872.9149957234686</v>
      </c>
      <c r="M338" s="4">
        <f t="shared" si="33"/>
        <v>22474.979948681623</v>
      </c>
    </row>
    <row r="339" spans="1:13" x14ac:dyDescent="0.2">
      <c r="A339" s="134">
        <f t="shared" si="34"/>
        <v>51745</v>
      </c>
      <c r="B339" s="123">
        <f>(B338+C338)*(1+($C$3/1200))</f>
        <v>274588.6956635972</v>
      </c>
      <c r="C339" s="25">
        <f t="shared" si="31"/>
        <v>1146.1851268742003</v>
      </c>
      <c r="D339" s="128">
        <f>(D338+E338)*(1+($C$3/1200))</f>
        <v>56472.930943324354</v>
      </c>
      <c r="E339" s="25">
        <f t="shared" si="31"/>
        <v>0</v>
      </c>
      <c r="F339" s="128">
        <f>(F338+G338)*(1+($C$3/1200))</f>
        <v>59803.344891395071</v>
      </c>
      <c r="G339" s="25">
        <f t="shared" si="31"/>
        <v>0</v>
      </c>
      <c r="H339" s="128">
        <f>(H338+I338)*(1+($C$3/1200))</f>
        <v>59803.344891395071</v>
      </c>
      <c r="I339" s="25">
        <f t="shared" si="31"/>
        <v>0</v>
      </c>
      <c r="J339" s="4">
        <f t="shared" si="32"/>
        <v>450668.31638971169</v>
      </c>
      <c r="K339" s="4" t="str">
        <f>IF(J339&gt;$K$5,"YES","")</f>
        <v/>
      </c>
      <c r="L339" s="4">
        <f t="shared" si="30"/>
        <v>1877.7846516237987</v>
      </c>
      <c r="M339" s="4">
        <f t="shared" si="33"/>
        <v>22533.415819485585</v>
      </c>
    </row>
    <row r="340" spans="1:13" x14ac:dyDescent="0.2">
      <c r="A340" s="134">
        <f t="shared" si="34"/>
        <v>51775</v>
      </c>
      <c r="B340" s="123">
        <f>(B339+C339)*(1+($C$3/1200))</f>
        <v>275748.66753451095</v>
      </c>
      <c r="C340" s="25">
        <f t="shared" si="31"/>
        <v>1146.1851268742003</v>
      </c>
      <c r="D340" s="128">
        <f>(D339+E339)*(1+($C$3/1200))</f>
        <v>56475.754589871525</v>
      </c>
      <c r="E340" s="25">
        <f t="shared" si="31"/>
        <v>0</v>
      </c>
      <c r="F340" s="128">
        <f>(F339+G339)*(1+($C$3/1200))</f>
        <v>59806.335058639648</v>
      </c>
      <c r="G340" s="25">
        <f t="shared" si="31"/>
        <v>0</v>
      </c>
      <c r="H340" s="128">
        <f>(H339+I339)*(1+($C$3/1200))</f>
        <v>59806.335058639648</v>
      </c>
      <c r="I340" s="25">
        <f t="shared" si="31"/>
        <v>0</v>
      </c>
      <c r="J340" s="4">
        <f t="shared" si="32"/>
        <v>451837.09224166174</v>
      </c>
      <c r="K340" s="4" t="str">
        <f>IF(J340&gt;$K$5,"YES","")</f>
        <v/>
      </c>
      <c r="L340" s="4">
        <f t="shared" si="30"/>
        <v>1882.6545510069238</v>
      </c>
      <c r="M340" s="4">
        <f t="shared" si="33"/>
        <v>22591.854612083087</v>
      </c>
    </row>
    <row r="341" spans="1:13" x14ac:dyDescent="0.2">
      <c r="A341" s="134">
        <f t="shared" si="34"/>
        <v>51806</v>
      </c>
      <c r="B341" s="123">
        <f>(B340+C340)*(1+($C$3/1200))</f>
        <v>276908.69740401825</v>
      </c>
      <c r="C341" s="25">
        <f t="shared" si="31"/>
        <v>1146.1851268742003</v>
      </c>
      <c r="D341" s="128">
        <f>(D340+E340)*(1+($C$3/1200))</f>
        <v>56478.578377601021</v>
      </c>
      <c r="E341" s="25">
        <f t="shared" si="31"/>
        <v>0</v>
      </c>
      <c r="F341" s="128">
        <f>(F340+G340)*(1+($C$3/1200))</f>
        <v>59809.325375392589</v>
      </c>
      <c r="G341" s="25">
        <f t="shared" si="31"/>
        <v>0</v>
      </c>
      <c r="H341" s="128">
        <f>(H340+I340)*(1+($C$3/1200))</f>
        <v>59809.325375392589</v>
      </c>
      <c r="I341" s="25">
        <f t="shared" si="31"/>
        <v>0</v>
      </c>
      <c r="J341" s="4">
        <f t="shared" si="32"/>
        <v>453005.92653240438</v>
      </c>
      <c r="K341" s="4" t="str">
        <f>IF(J341&gt;$K$5,"YES","")</f>
        <v/>
      </c>
      <c r="L341" s="4">
        <f t="shared" si="30"/>
        <v>1887.5246938850185</v>
      </c>
      <c r="M341" s="4">
        <f t="shared" si="33"/>
        <v>22650.29632662022</v>
      </c>
    </row>
    <row r="342" spans="1:13" x14ac:dyDescent="0.2">
      <c r="A342" s="134">
        <f t="shared" si="34"/>
        <v>51836</v>
      </c>
      <c r="B342" s="123">
        <f>(B341+C341)*(1+($C$3/1200))</f>
        <v>278068.78527501901</v>
      </c>
      <c r="C342" s="25">
        <f t="shared" si="31"/>
        <v>1146.1851268742003</v>
      </c>
      <c r="D342" s="128">
        <f>(D341+E341)*(1+($C$3/1200))</f>
        <v>56481.402306519907</v>
      </c>
      <c r="E342" s="25">
        <f t="shared" si="31"/>
        <v>0</v>
      </c>
      <c r="F342" s="128">
        <f>(F341+G341)*(1+($C$3/1200))</f>
        <v>59812.315841661366</v>
      </c>
      <c r="G342" s="25">
        <f t="shared" si="31"/>
        <v>0</v>
      </c>
      <c r="H342" s="128">
        <f>(H341+I341)*(1+($C$3/1200))</f>
        <v>59812.315841661366</v>
      </c>
      <c r="I342" s="25">
        <f t="shared" si="31"/>
        <v>0</v>
      </c>
      <c r="J342" s="4">
        <f t="shared" si="32"/>
        <v>454174.81926486164</v>
      </c>
      <c r="K342" s="4" t="str">
        <f>IF(J342&gt;$K$5,"YES","")</f>
        <v/>
      </c>
      <c r="L342" s="4">
        <f t="shared" si="30"/>
        <v>1892.3950802702568</v>
      </c>
      <c r="M342" s="4">
        <f t="shared" si="33"/>
        <v>22708.740963243083</v>
      </c>
    </row>
    <row r="343" spans="1:13" x14ac:dyDescent="0.2">
      <c r="A343" s="134">
        <f t="shared" si="34"/>
        <v>51867</v>
      </c>
      <c r="B343" s="123">
        <f>(B342+C342)*(1+($C$3/1200))</f>
        <v>279228.93115041329</v>
      </c>
      <c r="C343" s="25">
        <f t="shared" si="31"/>
        <v>1180.5706806804262</v>
      </c>
      <c r="D343" s="128">
        <f>(D342+E342)*(1+($C$3/1200))</f>
        <v>56484.226376635241</v>
      </c>
      <c r="E343" s="25">
        <f t="shared" si="31"/>
        <v>0</v>
      </c>
      <c r="F343" s="128">
        <f>(F342+G342)*(1+($C$3/1200))</f>
        <v>59815.306457453458</v>
      </c>
      <c r="G343" s="25">
        <f t="shared" si="31"/>
        <v>0</v>
      </c>
      <c r="H343" s="128">
        <f>(H342+I342)*(1+($C$3/1200))</f>
        <v>59815.306457453458</v>
      </c>
      <c r="I343" s="25">
        <f t="shared" si="31"/>
        <v>0</v>
      </c>
      <c r="J343" s="4">
        <f t="shared" si="32"/>
        <v>455343.77044195548</v>
      </c>
      <c r="K343" s="4" t="str">
        <f>IF(J343&gt;$K$5,"YES","")</f>
        <v/>
      </c>
      <c r="L343" s="4">
        <f t="shared" si="30"/>
        <v>1897.2657101748146</v>
      </c>
      <c r="M343" s="4">
        <f t="shared" si="33"/>
        <v>22767.188522097775</v>
      </c>
    </row>
    <row r="344" spans="1:13" x14ac:dyDescent="0.2">
      <c r="A344" s="134">
        <f t="shared" si="34"/>
        <v>51898</v>
      </c>
      <c r="B344" s="123">
        <f>(B343+C343)*(1+($C$3/1200))</f>
        <v>280423.52230618533</v>
      </c>
      <c r="C344" s="25">
        <f t="shared" si="31"/>
        <v>1180.5706806804262</v>
      </c>
      <c r="D344" s="128">
        <f>(D343+E343)*(1+($C$3/1200))</f>
        <v>56487.05058795408</v>
      </c>
      <c r="E344" s="25">
        <f t="shared" si="31"/>
        <v>0</v>
      </c>
      <c r="F344" s="128">
        <f>(F343+G343)*(1+($C$3/1200))</f>
        <v>59818.297222776338</v>
      </c>
      <c r="G344" s="25">
        <f t="shared" si="31"/>
        <v>0</v>
      </c>
      <c r="H344" s="128">
        <f>(H343+I343)*(1+($C$3/1200))</f>
        <v>59818.297222776338</v>
      </c>
      <c r="I344" s="25">
        <f t="shared" si="31"/>
        <v>0</v>
      </c>
      <c r="J344" s="4">
        <f t="shared" si="32"/>
        <v>456547.16733969207</v>
      </c>
      <c r="K344" s="4" t="str">
        <f>IF(J344&gt;$K$5,"YES","")</f>
        <v/>
      </c>
      <c r="L344" s="4">
        <f t="shared" si="30"/>
        <v>1902.2798639153837</v>
      </c>
      <c r="M344" s="4">
        <f t="shared" si="33"/>
        <v>22827.358366984605</v>
      </c>
    </row>
    <row r="345" spans="1:13" x14ac:dyDescent="0.2">
      <c r="A345" s="134">
        <f t="shared" si="34"/>
        <v>51926</v>
      </c>
      <c r="B345" s="123">
        <f>(B344+C344)*(1+($C$3/1200))</f>
        <v>281618.17319151515</v>
      </c>
      <c r="C345" s="25">
        <f t="shared" si="31"/>
        <v>1180.5706806804262</v>
      </c>
      <c r="D345" s="128">
        <f>(D344+E344)*(1+($C$3/1200))</f>
        <v>56489.874940483482</v>
      </c>
      <c r="E345" s="25">
        <f t="shared" si="31"/>
        <v>2000</v>
      </c>
      <c r="F345" s="128">
        <f>(F344+G344)*(1+($C$3/1200))</f>
        <v>59821.288137637486</v>
      </c>
      <c r="G345" s="25">
        <f t="shared" si="31"/>
        <v>3920.1291384586516</v>
      </c>
      <c r="H345" s="128">
        <f>(H344+I344)*(1+($C$3/1200))</f>
        <v>59821.288137637486</v>
      </c>
      <c r="I345" s="25">
        <f t="shared" si="31"/>
        <v>3920.1291384586516</v>
      </c>
      <c r="J345" s="4">
        <f t="shared" si="32"/>
        <v>457750.6244072736</v>
      </c>
      <c r="K345" s="4" t="str">
        <f>IF(J345&gt;$K$5,"YES","")</f>
        <v/>
      </c>
      <c r="L345" s="4">
        <f t="shared" si="30"/>
        <v>1907.2942683636402</v>
      </c>
      <c r="M345" s="4">
        <f t="shared" si="33"/>
        <v>22887.531220363682</v>
      </c>
    </row>
    <row r="346" spans="1:13" x14ac:dyDescent="0.2">
      <c r="A346" s="134">
        <f t="shared" si="34"/>
        <v>51957</v>
      </c>
      <c r="B346" s="123">
        <f>(B345+C345)*(1+($C$3/1200))</f>
        <v>282812.88380938926</v>
      </c>
      <c r="C346" s="25">
        <f t="shared" si="31"/>
        <v>1180.5706806804262</v>
      </c>
      <c r="D346" s="128">
        <f>(D345+E345)*(1+($C$3/1200))</f>
        <v>58492.79943423051</v>
      </c>
      <c r="E346" s="25">
        <f t="shared" si="31"/>
        <v>0</v>
      </c>
      <c r="F346" s="128">
        <f>(F345+G345)*(1+($C$3/1200))</f>
        <v>63744.604346959946</v>
      </c>
      <c r="G346" s="25">
        <f t="shared" si="31"/>
        <v>0</v>
      </c>
      <c r="H346" s="128">
        <f>(H345+I345)*(1+($C$3/1200))</f>
        <v>63744.604346959946</v>
      </c>
      <c r="I346" s="25">
        <f t="shared" si="31"/>
        <v>0</v>
      </c>
      <c r="J346" s="4">
        <f t="shared" si="32"/>
        <v>468794.89193753968</v>
      </c>
      <c r="K346" s="4" t="str">
        <f>IF(J346&gt;$K$5,"YES","")</f>
        <v/>
      </c>
      <c r="L346" s="4">
        <f t="shared" si="30"/>
        <v>1953.3120497397488</v>
      </c>
      <c r="M346" s="4">
        <f t="shared" si="33"/>
        <v>23439.744596876986</v>
      </c>
    </row>
    <row r="347" spans="1:13" x14ac:dyDescent="0.2">
      <c r="A347" s="134">
        <f t="shared" si="34"/>
        <v>51987</v>
      </c>
      <c r="B347" s="123">
        <f>(B346+C346)*(1+($C$3/1200))</f>
        <v>284007.65416279424</v>
      </c>
      <c r="C347" s="25">
        <f t="shared" si="31"/>
        <v>1180.5706806804262</v>
      </c>
      <c r="D347" s="128">
        <f>(D346+E346)*(1+($C$3/1200))</f>
        <v>58495.724074202226</v>
      </c>
      <c r="E347" s="25">
        <f t="shared" si="31"/>
        <v>0</v>
      </c>
      <c r="F347" s="128">
        <f>(F346+G346)*(1+($C$3/1200))</f>
        <v>63747.791577177304</v>
      </c>
      <c r="G347" s="25">
        <f t="shared" si="31"/>
        <v>0</v>
      </c>
      <c r="H347" s="128">
        <f>(H346+I346)*(1+($C$3/1200))</f>
        <v>63747.791577177304</v>
      </c>
      <c r="I347" s="25">
        <f t="shared" si="31"/>
        <v>0</v>
      </c>
      <c r="J347" s="4">
        <f t="shared" si="32"/>
        <v>469998.96139135107</v>
      </c>
      <c r="K347" s="4" t="str">
        <f>IF(J347&gt;$K$5,"YES","")</f>
        <v/>
      </c>
      <c r="L347" s="4">
        <f t="shared" si="30"/>
        <v>1958.3290057972963</v>
      </c>
      <c r="M347" s="4">
        <f t="shared" si="33"/>
        <v>23499.948069567556</v>
      </c>
    </row>
    <row r="348" spans="1:13" x14ac:dyDescent="0.2">
      <c r="A348" s="134">
        <f t="shared" si="34"/>
        <v>52018</v>
      </c>
      <c r="B348" s="123">
        <f>(B347+C347)*(1+($C$3/1200))</f>
        <v>285202.4842547169</v>
      </c>
      <c r="C348" s="25">
        <f t="shared" si="31"/>
        <v>1180.5706806804262</v>
      </c>
      <c r="D348" s="128">
        <f>(D347+E347)*(1+($C$3/1200))</f>
        <v>58498.648860405941</v>
      </c>
      <c r="E348" s="25">
        <f t="shared" si="31"/>
        <v>0</v>
      </c>
      <c r="F348" s="128">
        <f>(F347+G347)*(1+($C$3/1200))</f>
        <v>63750.978966756171</v>
      </c>
      <c r="G348" s="25">
        <f t="shared" si="31"/>
        <v>0</v>
      </c>
      <c r="H348" s="128">
        <f>(H347+I347)*(1+($C$3/1200))</f>
        <v>63750.978966756171</v>
      </c>
      <c r="I348" s="25">
        <f t="shared" si="31"/>
        <v>0</v>
      </c>
      <c r="J348" s="4">
        <f t="shared" si="32"/>
        <v>471203.09104863519</v>
      </c>
      <c r="K348" s="4" t="str">
        <f>IF(J348&gt;$K$5,"YES","")</f>
        <v/>
      </c>
      <c r="L348" s="4">
        <f t="shared" si="30"/>
        <v>1963.3462127026469</v>
      </c>
      <c r="M348" s="4">
        <f t="shared" si="33"/>
        <v>23560.154552431763</v>
      </c>
    </row>
    <row r="349" spans="1:13" x14ac:dyDescent="0.2">
      <c r="A349" s="134">
        <f t="shared" si="34"/>
        <v>52048</v>
      </c>
      <c r="B349" s="123">
        <f>(B348+C348)*(1+($C$3/1200))</f>
        <v>286397.37408814416</v>
      </c>
      <c r="C349" s="25">
        <f t="shared" si="31"/>
        <v>1180.5706806804262</v>
      </c>
      <c r="D349" s="128">
        <f>(D348+E348)*(1+($C$3/1200))</f>
        <v>58501.573792848969</v>
      </c>
      <c r="E349" s="25">
        <f t="shared" si="31"/>
        <v>0</v>
      </c>
      <c r="F349" s="128">
        <f>(F348+G348)*(1+($C$3/1200))</f>
        <v>63754.166515704514</v>
      </c>
      <c r="G349" s="25">
        <f t="shared" si="31"/>
        <v>0</v>
      </c>
      <c r="H349" s="128">
        <f>(H348+I348)*(1+($C$3/1200))</f>
        <v>63754.166515704514</v>
      </c>
      <c r="I349" s="25">
        <f t="shared" si="31"/>
        <v>0</v>
      </c>
      <c r="J349" s="4">
        <f t="shared" si="32"/>
        <v>472407.2809124022</v>
      </c>
      <c r="K349" s="4" t="str">
        <f>IF(J349&gt;$K$5,"YES","")</f>
        <v/>
      </c>
      <c r="L349" s="4">
        <f t="shared" si="30"/>
        <v>1968.3636704683424</v>
      </c>
      <c r="M349" s="4">
        <f t="shared" si="33"/>
        <v>23620.36404562011</v>
      </c>
    </row>
    <row r="350" spans="1:13" x14ac:dyDescent="0.2">
      <c r="A350" s="134">
        <f t="shared" si="34"/>
        <v>52079</v>
      </c>
      <c r="B350" s="123">
        <f>(B349+C349)*(1+($C$3/1200))</f>
        <v>287592.32366606308</v>
      </c>
      <c r="C350" s="25">
        <f t="shared" si="31"/>
        <v>1180.5706806804262</v>
      </c>
      <c r="D350" s="128">
        <f>(D349+E349)*(1+($C$3/1200))</f>
        <v>58504.498871538621</v>
      </c>
      <c r="E350" s="25">
        <f t="shared" si="31"/>
        <v>0</v>
      </c>
      <c r="F350" s="128">
        <f>(F349+G349)*(1+($C$3/1200))</f>
        <v>63757.354224030307</v>
      </c>
      <c r="G350" s="25">
        <f t="shared" si="31"/>
        <v>0</v>
      </c>
      <c r="H350" s="128">
        <f>(H349+I349)*(1+($C$3/1200))</f>
        <v>63757.354224030307</v>
      </c>
      <c r="I350" s="25">
        <f t="shared" si="31"/>
        <v>0</v>
      </c>
      <c r="J350" s="4">
        <f t="shared" si="32"/>
        <v>473611.53098566225</v>
      </c>
      <c r="K350" s="4" t="str">
        <f>IF(J350&gt;$K$5,"YES","")</f>
        <v/>
      </c>
      <c r="L350" s="4">
        <f t="shared" si="30"/>
        <v>1973.381379106926</v>
      </c>
      <c r="M350" s="4">
        <f t="shared" si="33"/>
        <v>23680.576549283112</v>
      </c>
    </row>
    <row r="351" spans="1:13" x14ac:dyDescent="0.2">
      <c r="A351" s="134">
        <f t="shared" si="34"/>
        <v>52110</v>
      </c>
      <c r="B351" s="123">
        <f>(B350+C350)*(1+($C$3/1200))</f>
        <v>288787.33299146092</v>
      </c>
      <c r="C351" s="25">
        <f t="shared" si="31"/>
        <v>1180.5706806804262</v>
      </c>
      <c r="D351" s="128">
        <f>(D350+E350)*(1+($C$3/1200))</f>
        <v>58507.424096482202</v>
      </c>
      <c r="E351" s="25">
        <f t="shared" si="31"/>
        <v>0</v>
      </c>
      <c r="F351" s="128">
        <f>(F350+G350)*(1+($C$3/1200))</f>
        <v>63760.542091741518</v>
      </c>
      <c r="G351" s="25">
        <f t="shared" si="31"/>
        <v>0</v>
      </c>
      <c r="H351" s="128">
        <f>(H350+I350)*(1+($C$3/1200))</f>
        <v>63760.542091741518</v>
      </c>
      <c r="I351" s="25">
        <f t="shared" si="31"/>
        <v>0</v>
      </c>
      <c r="J351" s="4">
        <f t="shared" si="32"/>
        <v>474815.84127142618</v>
      </c>
      <c r="K351" s="4" t="str">
        <f>IF(J351&gt;$K$5,"YES","")</f>
        <v/>
      </c>
      <c r="L351" s="4">
        <f t="shared" si="30"/>
        <v>1978.3993386309423</v>
      </c>
      <c r="M351" s="4">
        <f t="shared" si="33"/>
        <v>23740.792063571309</v>
      </c>
    </row>
    <row r="352" spans="1:13" x14ac:dyDescent="0.2">
      <c r="A352" s="134">
        <f t="shared" si="34"/>
        <v>52140</v>
      </c>
      <c r="B352" s="123">
        <f>(B351+C351)*(1+($C$3/1200))</f>
        <v>289982.40206732502</v>
      </c>
      <c r="C352" s="25">
        <f t="shared" si="31"/>
        <v>1180.5706806804262</v>
      </c>
      <c r="D352" s="128">
        <f>(D351+E351)*(1+($C$3/1200))</f>
        <v>58510.349467687032</v>
      </c>
      <c r="E352" s="25">
        <f t="shared" si="31"/>
        <v>0</v>
      </c>
      <c r="F352" s="128">
        <f>(F351+G351)*(1+($C$3/1200))</f>
        <v>63763.730118846113</v>
      </c>
      <c r="G352" s="25">
        <f t="shared" si="31"/>
        <v>0</v>
      </c>
      <c r="H352" s="128">
        <f>(H351+I351)*(1+($C$3/1200))</f>
        <v>63763.730118846113</v>
      </c>
      <c r="I352" s="25">
        <f t="shared" si="31"/>
        <v>0</v>
      </c>
      <c r="J352" s="4">
        <f t="shared" si="32"/>
        <v>476020.21177270426</v>
      </c>
      <c r="K352" s="4" t="str">
        <f>IF(J352&gt;$K$5,"YES","")</f>
        <v/>
      </c>
      <c r="L352" s="4">
        <f t="shared" si="30"/>
        <v>1983.4175490529344</v>
      </c>
      <c r="M352" s="4">
        <f t="shared" si="33"/>
        <v>23801.010588635214</v>
      </c>
    </row>
    <row r="353" spans="1:13" x14ac:dyDescent="0.2">
      <c r="A353" s="134">
        <f t="shared" si="34"/>
        <v>52171</v>
      </c>
      <c r="B353" s="123">
        <f>(B352+C352)*(1+($C$3/1200))</f>
        <v>291177.53089664289</v>
      </c>
      <c r="C353" s="25">
        <f t="shared" si="31"/>
        <v>1180.5706806804262</v>
      </c>
      <c r="D353" s="128">
        <f>(D352+E352)*(1+($C$3/1200))</f>
        <v>58513.274985160424</v>
      </c>
      <c r="E353" s="25">
        <f t="shared" si="31"/>
        <v>0</v>
      </c>
      <c r="F353" s="128">
        <f>(F352+G352)*(1+($C$3/1200))</f>
        <v>63766.918305352061</v>
      </c>
      <c r="G353" s="25">
        <f t="shared" si="31"/>
        <v>0</v>
      </c>
      <c r="H353" s="128">
        <f>(H352+I352)*(1+($C$3/1200))</f>
        <v>63766.918305352061</v>
      </c>
      <c r="I353" s="25">
        <f t="shared" si="31"/>
        <v>0</v>
      </c>
      <c r="J353" s="4">
        <f t="shared" si="32"/>
        <v>477224.64249250741</v>
      </c>
      <c r="K353" s="4" t="str">
        <f>IF(J353&gt;$K$5,"YES","")</f>
        <v/>
      </c>
      <c r="L353" s="4">
        <f t="shared" si="30"/>
        <v>1988.4360103854476</v>
      </c>
      <c r="M353" s="4">
        <f t="shared" si="33"/>
        <v>23861.23212462537</v>
      </c>
    </row>
    <row r="354" spans="1:13" x14ac:dyDescent="0.2">
      <c r="A354" s="134">
        <f t="shared" si="34"/>
        <v>52201</v>
      </c>
      <c r="B354" s="123">
        <f>(B353+C353)*(1+($C$3/1200))</f>
        <v>292372.71948240226</v>
      </c>
      <c r="C354" s="25">
        <f t="shared" si="31"/>
        <v>1180.5706806804262</v>
      </c>
      <c r="D354" s="128">
        <f>(D353+E353)*(1+($C$3/1200))</f>
        <v>58516.200648909689</v>
      </c>
      <c r="E354" s="25">
        <f t="shared" si="31"/>
        <v>0</v>
      </c>
      <c r="F354" s="128">
        <f>(F353+G353)*(1+($C$3/1200))</f>
        <v>63770.106651267335</v>
      </c>
      <c r="G354" s="25">
        <f t="shared" si="31"/>
        <v>0</v>
      </c>
      <c r="H354" s="128">
        <f>(H353+I353)*(1+($C$3/1200))</f>
        <v>63770.106651267335</v>
      </c>
      <c r="I354" s="25">
        <f t="shared" si="31"/>
        <v>0</v>
      </c>
      <c r="J354" s="4">
        <f t="shared" si="32"/>
        <v>478429.13343384658</v>
      </c>
      <c r="K354" s="4" t="str">
        <f>IF(J354&gt;$K$5,"YES","")</f>
        <v/>
      </c>
      <c r="L354" s="4">
        <f t="shared" si="30"/>
        <v>1993.4547226410275</v>
      </c>
      <c r="M354" s="4">
        <f t="shared" si="33"/>
        <v>23921.456671692329</v>
      </c>
    </row>
    <row r="355" spans="1:13" x14ac:dyDescent="0.2">
      <c r="A355" s="134">
        <f t="shared" si="34"/>
        <v>52232</v>
      </c>
      <c r="B355" s="123">
        <f>(B354+C354)*(1+($C$3/1200))</f>
        <v>293567.96782759088</v>
      </c>
      <c r="C355" s="25">
        <f t="shared" si="31"/>
        <v>1215.9878011008389</v>
      </c>
      <c r="D355" s="128">
        <f>(D354+E354)*(1+($C$3/1200))</f>
        <v>58519.126458942141</v>
      </c>
      <c r="E355" s="25">
        <f t="shared" si="31"/>
        <v>0</v>
      </c>
      <c r="F355" s="128">
        <f>(F354+G354)*(1+($C$3/1200))</f>
        <v>63773.295156599903</v>
      </c>
      <c r="G355" s="25">
        <f t="shared" si="31"/>
        <v>0</v>
      </c>
      <c r="H355" s="128">
        <f>(H354+I354)*(1+($C$3/1200))</f>
        <v>63773.295156599903</v>
      </c>
      <c r="I355" s="25">
        <f t="shared" si="31"/>
        <v>0</v>
      </c>
      <c r="J355" s="4">
        <f t="shared" si="32"/>
        <v>479633.68459973281</v>
      </c>
      <c r="K355" s="4" t="str">
        <f>IF(J355&gt;$K$5,"YES","")</f>
        <v/>
      </c>
      <c r="L355" s="4">
        <f t="shared" si="30"/>
        <v>1998.4736858322201</v>
      </c>
      <c r="M355" s="4">
        <f t="shared" si="33"/>
        <v>23981.68422998664</v>
      </c>
    </row>
    <row r="356" spans="1:13" x14ac:dyDescent="0.2">
      <c r="A356" s="134">
        <f t="shared" si="34"/>
        <v>52263</v>
      </c>
      <c r="B356" s="123">
        <f>(B355+C355)*(1+($C$3/1200))</f>
        <v>294798.69482647319</v>
      </c>
      <c r="C356" s="25">
        <f t="shared" si="31"/>
        <v>1215.9878011008389</v>
      </c>
      <c r="D356" s="128">
        <f>(D355+E355)*(1+($C$3/1200))</f>
        <v>58522.052415265091</v>
      </c>
      <c r="E356" s="25">
        <f t="shared" si="31"/>
        <v>0</v>
      </c>
      <c r="F356" s="128">
        <f>(F355+G355)*(1+($C$3/1200))</f>
        <v>63776.483821357739</v>
      </c>
      <c r="G356" s="25">
        <f t="shared" si="31"/>
        <v>0</v>
      </c>
      <c r="H356" s="128">
        <f>(H355+I355)*(1+($C$3/1200))</f>
        <v>63776.483821357739</v>
      </c>
      <c r="I356" s="25">
        <f t="shared" si="31"/>
        <v>0</v>
      </c>
      <c r="J356" s="4">
        <f t="shared" si="32"/>
        <v>480873.71488445369</v>
      </c>
      <c r="K356" s="4" t="str">
        <f>IF(J356&gt;$K$5,"YES","")</f>
        <v/>
      </c>
      <c r="L356" s="4">
        <f t="shared" si="30"/>
        <v>2003.6404786852238</v>
      </c>
      <c r="M356" s="4">
        <f t="shared" si="33"/>
        <v>24043.685744222686</v>
      </c>
    </row>
    <row r="357" spans="1:13" x14ac:dyDescent="0.2">
      <c r="A357" s="134">
        <f t="shared" si="34"/>
        <v>52291</v>
      </c>
      <c r="B357" s="123">
        <f>(B356+C356)*(1+($C$3/1200))</f>
        <v>296029.48336170544</v>
      </c>
      <c r="C357" s="25">
        <f t="shared" si="31"/>
        <v>1215.9878011008389</v>
      </c>
      <c r="D357" s="128">
        <f>(D356+E356)*(1+($C$3/1200))</f>
        <v>58524.978517885858</v>
      </c>
      <c r="E357" s="25">
        <f t="shared" si="31"/>
        <v>2000</v>
      </c>
      <c r="F357" s="128">
        <f>(F356+G356)*(1+($C$3/1200))</f>
        <v>63779.67264554881</v>
      </c>
      <c r="G357" s="25">
        <f t="shared" si="31"/>
        <v>4116.1355953815846</v>
      </c>
      <c r="H357" s="128">
        <f>(H356+I356)*(1+($C$3/1200))</f>
        <v>63779.67264554881</v>
      </c>
      <c r="I357" s="25">
        <f t="shared" si="31"/>
        <v>4116.1355953815846</v>
      </c>
      <c r="J357" s="4">
        <f t="shared" si="32"/>
        <v>482113.80717068893</v>
      </c>
      <c r="K357" s="4" t="str">
        <f>IF(J357&gt;$K$5,"YES","")</f>
        <v/>
      </c>
      <c r="L357" s="4">
        <f t="shared" si="30"/>
        <v>2008.8075298778706</v>
      </c>
      <c r="M357" s="4">
        <f t="shared" si="33"/>
        <v>24105.690358534448</v>
      </c>
    </row>
    <row r="358" spans="1:13" x14ac:dyDescent="0.2">
      <c r="A358" s="134">
        <f t="shared" si="34"/>
        <v>52322</v>
      </c>
      <c r="B358" s="123">
        <f>(B357+C357)*(1+($C$3/1200))</f>
        <v>297260.33343636442</v>
      </c>
      <c r="C358" s="25">
        <f t="shared" si="31"/>
        <v>1215.9878011008389</v>
      </c>
      <c r="D358" s="128">
        <f>(D357+E357)*(1+($C$3/1200))</f>
        <v>60528.004766811762</v>
      </c>
      <c r="E358" s="25">
        <f t="shared" si="31"/>
        <v>0</v>
      </c>
      <c r="F358" s="128">
        <f>(F357+G357)*(1+($C$3/1200))</f>
        <v>67899.203031342448</v>
      </c>
      <c r="G358" s="25">
        <f t="shared" si="31"/>
        <v>0</v>
      </c>
      <c r="H358" s="128">
        <f>(H357+I357)*(1+($C$3/1200))</f>
        <v>67899.203031342448</v>
      </c>
      <c r="I358" s="25">
        <f t="shared" si="31"/>
        <v>0</v>
      </c>
      <c r="J358" s="4">
        <f t="shared" si="32"/>
        <v>493586.74426586111</v>
      </c>
      <c r="K358" s="4" t="str">
        <f>IF(J358&gt;$K$5,"YES","")</f>
        <v/>
      </c>
      <c r="L358" s="4">
        <f t="shared" si="30"/>
        <v>2056.611434441088</v>
      </c>
      <c r="M358" s="4">
        <f t="shared" si="33"/>
        <v>24679.337213293056</v>
      </c>
    </row>
    <row r="359" spans="1:13" x14ac:dyDescent="0.2">
      <c r="A359" s="134">
        <f t="shared" si="34"/>
        <v>52352</v>
      </c>
      <c r="B359" s="123">
        <f>(B358+C358)*(1+($C$3/1200))</f>
        <v>298491.24505352718</v>
      </c>
      <c r="C359" s="25">
        <f t="shared" si="31"/>
        <v>1215.9878011008389</v>
      </c>
      <c r="D359" s="128">
        <f>(D358+E358)*(1+($C$3/1200))</f>
        <v>60531.031167050111</v>
      </c>
      <c r="E359" s="25">
        <f t="shared" si="31"/>
        <v>0</v>
      </c>
      <c r="F359" s="128">
        <f>(F358+G358)*(1+($C$3/1200))</f>
        <v>67902.597991494025</v>
      </c>
      <c r="G359" s="25">
        <f t="shared" si="31"/>
        <v>0</v>
      </c>
      <c r="H359" s="128">
        <f>(H358+I358)*(1+($C$3/1200))</f>
        <v>67902.597991494025</v>
      </c>
      <c r="I359" s="25">
        <f t="shared" si="31"/>
        <v>0</v>
      </c>
      <c r="J359" s="4">
        <f t="shared" si="32"/>
        <v>494827.4722035653</v>
      </c>
      <c r="K359" s="4" t="str">
        <f>IF(J359&gt;$K$5,"YES","")</f>
        <v/>
      </c>
      <c r="L359" s="4">
        <f t="shared" si="30"/>
        <v>2061.7811341815222</v>
      </c>
      <c r="M359" s="4">
        <f t="shared" si="33"/>
        <v>24741.373610178267</v>
      </c>
    </row>
    <row r="360" spans="1:13" x14ac:dyDescent="0.2">
      <c r="A360" s="134">
        <f t="shared" si="34"/>
        <v>52383</v>
      </c>
      <c r="B360" s="123">
        <f>(B359+C359)*(1+($C$3/1200))</f>
        <v>299722.21821627079</v>
      </c>
      <c r="C360" s="25">
        <f t="shared" si="31"/>
        <v>1215.9878011008389</v>
      </c>
      <c r="D360" s="128">
        <f>(D359+E359)*(1+($C$3/1200))</f>
        <v>60534.05771860847</v>
      </c>
      <c r="E360" s="25">
        <f t="shared" si="31"/>
        <v>0</v>
      </c>
      <c r="F360" s="128">
        <f>(F359+G359)*(1+($C$3/1200))</f>
        <v>67905.993121393607</v>
      </c>
      <c r="G360" s="25">
        <f t="shared" si="31"/>
        <v>0</v>
      </c>
      <c r="H360" s="128">
        <f>(H359+I359)*(1+($C$3/1200))</f>
        <v>67905.993121393607</v>
      </c>
      <c r="I360" s="25">
        <f t="shared" si="31"/>
        <v>0</v>
      </c>
      <c r="J360" s="4">
        <f t="shared" si="32"/>
        <v>496068.26217766647</v>
      </c>
      <c r="K360" s="4" t="str">
        <f>IF(J360&gt;$K$5,"YES","")</f>
        <v/>
      </c>
      <c r="L360" s="4">
        <f t="shared" si="30"/>
        <v>2066.9510924069436</v>
      </c>
      <c r="M360" s="4">
        <f t="shared" si="33"/>
        <v>24803.413108883324</v>
      </c>
    </row>
    <row r="361" spans="1:13" x14ac:dyDescent="0.2">
      <c r="A361" s="134">
        <f t="shared" si="34"/>
        <v>52413</v>
      </c>
      <c r="B361" s="123">
        <f>(B360+C360)*(1+($C$3/1200))</f>
        <v>300953.25292767253</v>
      </c>
      <c r="C361" s="25">
        <f t="shared" si="31"/>
        <v>1215.9878011008389</v>
      </c>
      <c r="D361" s="128">
        <f>(D360+E360)*(1+($C$3/1200))</f>
        <v>60537.084421494408</v>
      </c>
      <c r="E361" s="25">
        <f t="shared" si="31"/>
        <v>0</v>
      </c>
      <c r="F361" s="128">
        <f>(F360+G360)*(1+($C$3/1200))</f>
        <v>67909.388421049691</v>
      </c>
      <c r="G361" s="25">
        <f t="shared" si="31"/>
        <v>0</v>
      </c>
      <c r="H361" s="128">
        <f>(H360+I360)*(1+($C$3/1200))</f>
        <v>67909.388421049691</v>
      </c>
      <c r="I361" s="25">
        <f t="shared" si="31"/>
        <v>0</v>
      </c>
      <c r="J361" s="4">
        <f t="shared" si="32"/>
        <v>497309.1141912663</v>
      </c>
      <c r="K361" s="4" t="str">
        <f>IF(J361&gt;$K$5,"YES","")</f>
        <v/>
      </c>
      <c r="L361" s="4">
        <f t="shared" si="30"/>
        <v>2072.1213091302766</v>
      </c>
      <c r="M361" s="4">
        <f t="shared" si="33"/>
        <v>24865.455709563321</v>
      </c>
    </row>
    <row r="362" spans="1:13" x14ac:dyDescent="0.2">
      <c r="A362" s="134">
        <f t="shared" si="34"/>
        <v>52444</v>
      </c>
      <c r="B362" s="123">
        <f>(B361+C361)*(1+($C$3/1200))</f>
        <v>302184.34919080982</v>
      </c>
      <c r="C362" s="25">
        <f t="shared" si="31"/>
        <v>1215.9878011008389</v>
      </c>
      <c r="D362" s="128">
        <f>(D361+E361)*(1+($C$3/1200))</f>
        <v>60540.111275715492</v>
      </c>
      <c r="E362" s="25">
        <f t="shared" si="31"/>
        <v>0</v>
      </c>
      <c r="F362" s="128">
        <f>(F361+G361)*(1+($C$3/1200))</f>
        <v>67912.783890470746</v>
      </c>
      <c r="G362" s="25">
        <f t="shared" si="31"/>
        <v>0</v>
      </c>
      <c r="H362" s="128">
        <f>(H361+I361)*(1+($C$3/1200))</f>
        <v>67912.783890470746</v>
      </c>
      <c r="I362" s="25">
        <f t="shared" si="31"/>
        <v>0</v>
      </c>
      <c r="J362" s="4">
        <f t="shared" si="32"/>
        <v>498550.02824746678</v>
      </c>
      <c r="K362" s="4" t="str">
        <f>IF(J362&gt;$K$5,"YES","")</f>
        <v/>
      </c>
      <c r="L362" s="4">
        <f t="shared" si="30"/>
        <v>2077.291784364445</v>
      </c>
      <c r="M362" s="4">
        <f t="shared" si="33"/>
        <v>24927.501412373342</v>
      </c>
    </row>
    <row r="363" spans="1:13" x14ac:dyDescent="0.2">
      <c r="A363" s="134">
        <f t="shared" si="34"/>
        <v>52475</v>
      </c>
      <c r="B363" s="123">
        <f>(B362+C362)*(1+($C$3/1200))</f>
        <v>303415.50700876029</v>
      </c>
      <c r="C363" s="25">
        <f t="shared" si="31"/>
        <v>1215.9878011008389</v>
      </c>
      <c r="D363" s="128">
        <f>(D362+E362)*(1+($C$3/1200))</f>
        <v>60543.138281279287</v>
      </c>
      <c r="E363" s="25">
        <f t="shared" si="31"/>
        <v>0</v>
      </c>
      <c r="F363" s="128">
        <f>(F362+G362)*(1+($C$3/1200))</f>
        <v>67916.179529665271</v>
      </c>
      <c r="G363" s="25">
        <f t="shared" si="31"/>
        <v>0</v>
      </c>
      <c r="H363" s="128">
        <f>(H362+I362)*(1+($C$3/1200))</f>
        <v>67916.179529665271</v>
      </c>
      <c r="I363" s="25">
        <f t="shared" si="31"/>
        <v>0</v>
      </c>
      <c r="J363" s="4">
        <f t="shared" si="32"/>
        <v>499791.00434937014</v>
      </c>
      <c r="K363" s="4" t="str">
        <f>IF(J363&gt;$K$5,"YES","")</f>
        <v/>
      </c>
      <c r="L363" s="4">
        <f t="shared" si="30"/>
        <v>2082.462518122376</v>
      </c>
      <c r="M363" s="4">
        <f t="shared" si="33"/>
        <v>24989.55021746851</v>
      </c>
    </row>
    <row r="364" spans="1:13" x14ac:dyDescent="0.2">
      <c r="A364" s="134">
        <f t="shared" si="34"/>
        <v>52505</v>
      </c>
      <c r="B364" s="123">
        <f>(B363+C363)*(1+($C$3/1200))</f>
        <v>304646.72638460167</v>
      </c>
      <c r="C364" s="25">
        <f t="shared" si="31"/>
        <v>1215.9878011008389</v>
      </c>
      <c r="D364" s="128">
        <f>(D363+E363)*(1+($C$3/1200))</f>
        <v>60546.165438193355</v>
      </c>
      <c r="E364" s="25">
        <f t="shared" si="31"/>
        <v>0</v>
      </c>
      <c r="F364" s="128">
        <f>(F363+G363)*(1+($C$3/1200))</f>
        <v>67919.575338641764</v>
      </c>
      <c r="G364" s="25">
        <f t="shared" si="31"/>
        <v>0</v>
      </c>
      <c r="H364" s="128">
        <f>(H363+I363)*(1+($C$3/1200))</f>
        <v>67919.575338641764</v>
      </c>
      <c r="I364" s="25">
        <f t="shared" si="31"/>
        <v>0</v>
      </c>
      <c r="J364" s="4">
        <f t="shared" si="32"/>
        <v>501032.04250007856</v>
      </c>
      <c r="K364" s="4" t="str">
        <f>IF(J364&gt;$K$5,"YES","")</f>
        <v/>
      </c>
      <c r="L364" s="4">
        <f t="shared" si="30"/>
        <v>2087.6335104169943</v>
      </c>
      <c r="M364" s="4">
        <f t="shared" si="33"/>
        <v>25051.602125003934</v>
      </c>
    </row>
    <row r="365" spans="1:13" x14ac:dyDescent="0.2">
      <c r="A365" s="134">
        <f t="shared" si="34"/>
        <v>52536</v>
      </c>
      <c r="B365" s="123">
        <f>(B364+C364)*(1+($C$3/1200))</f>
        <v>305878.0073214118</v>
      </c>
      <c r="C365" s="25">
        <f t="shared" si="31"/>
        <v>1215.9878011008389</v>
      </c>
      <c r="D365" s="128">
        <f>(D364+E364)*(1+($C$3/1200))</f>
        <v>60549.192746465269</v>
      </c>
      <c r="E365" s="25">
        <f t="shared" si="31"/>
        <v>0</v>
      </c>
      <c r="F365" s="128">
        <f>(F364+G364)*(1+($C$3/1200))</f>
        <v>67922.971317408708</v>
      </c>
      <c r="G365" s="25">
        <f t="shared" si="31"/>
        <v>0</v>
      </c>
      <c r="H365" s="128">
        <f>(H364+I364)*(1+($C$3/1200))</f>
        <v>67922.971317408708</v>
      </c>
      <c r="I365" s="25">
        <f t="shared" si="31"/>
        <v>0</v>
      </c>
      <c r="J365" s="4">
        <f t="shared" si="32"/>
        <v>502273.14270269452</v>
      </c>
      <c r="K365" s="4" t="str">
        <f>IF(J365&gt;$K$5,"YES","")</f>
        <v/>
      </c>
      <c r="L365" s="4">
        <f t="shared" si="30"/>
        <v>2092.8047612612272</v>
      </c>
      <c r="M365" s="4">
        <f t="shared" si="33"/>
        <v>25113.657135134727</v>
      </c>
    </row>
    <row r="366" spans="1:13" x14ac:dyDescent="0.2">
      <c r="A366" s="134">
        <f t="shared" si="34"/>
        <v>52566</v>
      </c>
      <c r="B366" s="123">
        <f>(B365+C365)*(1+($C$3/1200))</f>
        <v>307109.34982226876</v>
      </c>
      <c r="C366" s="25">
        <f t="shared" si="31"/>
        <v>1215.9878011008389</v>
      </c>
      <c r="D366" s="128">
        <f>(D365+E365)*(1+($C$3/1200))</f>
        <v>60552.220206102596</v>
      </c>
      <c r="E366" s="25">
        <f t="shared" si="31"/>
        <v>0</v>
      </c>
      <c r="F366" s="128">
        <f>(F365+G365)*(1+($C$3/1200))</f>
        <v>67926.367465974588</v>
      </c>
      <c r="G366" s="25">
        <f t="shared" si="31"/>
        <v>0</v>
      </c>
      <c r="H366" s="128">
        <f>(H365+I365)*(1+($C$3/1200))</f>
        <v>67926.367465974588</v>
      </c>
      <c r="I366" s="25">
        <f t="shared" si="31"/>
        <v>0</v>
      </c>
      <c r="J366" s="4">
        <f t="shared" si="32"/>
        <v>503514.30496032053</v>
      </c>
      <c r="K366" s="4" t="str">
        <f>IF(J366&gt;$K$5,"YES","")</f>
        <v/>
      </c>
      <c r="L366" s="4">
        <f t="shared" si="30"/>
        <v>2097.9762706680026</v>
      </c>
      <c r="M366" s="4">
        <f t="shared" si="33"/>
        <v>25175.715248016029</v>
      </c>
    </row>
    <row r="367" spans="1:13" x14ac:dyDescent="0.2">
      <c r="A367" s="134">
        <f t="shared" si="34"/>
        <v>52597</v>
      </c>
      <c r="B367" s="123">
        <f>(B366+C366)*(1+($C$3/1200))</f>
        <v>308340.75389025081</v>
      </c>
      <c r="C367" s="25">
        <f t="shared" si="31"/>
        <v>1252.467435133864</v>
      </c>
      <c r="D367" s="128">
        <f>(D366+E366)*(1+($C$3/1200))</f>
        <v>60555.247817112911</v>
      </c>
      <c r="E367" s="25">
        <f t="shared" si="31"/>
        <v>0</v>
      </c>
      <c r="F367" s="128">
        <f>(F366+G366)*(1+($C$3/1200))</f>
        <v>67929.763784347888</v>
      </c>
      <c r="G367" s="25">
        <f t="shared" si="31"/>
        <v>0</v>
      </c>
      <c r="H367" s="128">
        <f>(H366+I366)*(1+($C$3/1200))</f>
        <v>67929.763784347888</v>
      </c>
      <c r="I367" s="25">
        <f t="shared" si="31"/>
        <v>0</v>
      </c>
      <c r="J367" s="4">
        <f t="shared" si="32"/>
        <v>504755.52927605947</v>
      </c>
      <c r="K367" s="4" t="str">
        <f>IF(J367&gt;$K$5,"YES","")</f>
        <v/>
      </c>
      <c r="L367" s="4">
        <f t="shared" si="30"/>
        <v>2103.1480386502481</v>
      </c>
      <c r="M367" s="4">
        <f t="shared" si="33"/>
        <v>25237.776463802977</v>
      </c>
    </row>
    <row r="368" spans="1:13" x14ac:dyDescent="0.2">
      <c r="A368" s="134">
        <f t="shared" si="34"/>
        <v>52628</v>
      </c>
      <c r="B368" s="123">
        <f>(B367+C367)*(1+($C$3/1200))</f>
        <v>309608.700986451</v>
      </c>
      <c r="C368" s="25">
        <f t="shared" si="31"/>
        <v>1252.467435133864</v>
      </c>
      <c r="D368" s="128">
        <f>(D367+E367)*(1+($C$3/1200))</f>
        <v>60558.275579503774</v>
      </c>
      <c r="E368" s="25">
        <f t="shared" si="31"/>
        <v>0</v>
      </c>
      <c r="F368" s="128">
        <f>(F367+G367)*(1+($C$3/1200))</f>
        <v>67933.160272537119</v>
      </c>
      <c r="G368" s="25">
        <f t="shared" si="31"/>
        <v>0</v>
      </c>
      <c r="H368" s="128">
        <f>(H367+I367)*(1+($C$3/1200))</f>
        <v>67933.160272537119</v>
      </c>
      <c r="I368" s="25">
        <f t="shared" si="31"/>
        <v>0</v>
      </c>
      <c r="J368" s="4">
        <f t="shared" si="32"/>
        <v>506033.29711102904</v>
      </c>
      <c r="K368" s="4" t="str">
        <f>IF(J368&gt;$K$5,"YES","")</f>
        <v/>
      </c>
      <c r="L368" s="4">
        <f t="shared" si="30"/>
        <v>2108.4720712959547</v>
      </c>
      <c r="M368" s="4">
        <f t="shared" si="33"/>
        <v>25301.664855551455</v>
      </c>
    </row>
    <row r="369" spans="1:13" x14ac:dyDescent="0.2">
      <c r="A369" s="134">
        <f t="shared" si="34"/>
        <v>52657</v>
      </c>
      <c r="B369" s="123">
        <f>(B368+C368)*(1+($C$3/1200))</f>
        <v>310876.71148000599</v>
      </c>
      <c r="C369" s="25">
        <f t="shared" si="31"/>
        <v>1252.467435133864</v>
      </c>
      <c r="D369" s="128">
        <f>(D368+E368)*(1+($C$3/1200))</f>
        <v>60561.303493282758</v>
      </c>
      <c r="E369" s="25">
        <f t="shared" si="31"/>
        <v>2000</v>
      </c>
      <c r="F369" s="128">
        <f>(F368+G368)*(1+($C$3/1200))</f>
        <v>67936.556930550752</v>
      </c>
      <c r="G369" s="25">
        <f t="shared" si="31"/>
        <v>4321.9423751506629</v>
      </c>
      <c r="H369" s="128">
        <f>(H368+I368)*(1+($C$3/1200))</f>
        <v>67936.556930550752</v>
      </c>
      <c r="I369" s="25">
        <f t="shared" si="31"/>
        <v>4321.9423751506629</v>
      </c>
      <c r="J369" s="4">
        <f t="shared" si="32"/>
        <v>507311.1288343902</v>
      </c>
      <c r="K369" s="4" t="str">
        <f>IF(J369&gt;$K$5,"YES","")</f>
        <v/>
      </c>
      <c r="L369" s="4">
        <f t="shared" si="30"/>
        <v>2113.7963701432927</v>
      </c>
      <c r="M369" s="4">
        <f t="shared" si="33"/>
        <v>25365.556441719513</v>
      </c>
    </row>
    <row r="370" spans="1:13" x14ac:dyDescent="0.2">
      <c r="A370" s="134">
        <f t="shared" si="34"/>
        <v>52688</v>
      </c>
      <c r="B370" s="123">
        <f>(B369+C369)*(1+($C$3/1200))</f>
        <v>312144.78537408565</v>
      </c>
      <c r="C370" s="25">
        <f t="shared" si="31"/>
        <v>1252.467435133864</v>
      </c>
      <c r="D370" s="128">
        <f>(D369+E369)*(1+($C$3/1200))</f>
        <v>62564.431558457429</v>
      </c>
      <c r="E370" s="25">
        <f t="shared" si="31"/>
        <v>0</v>
      </c>
      <c r="F370" s="128">
        <f>(F369+G369)*(1+($C$3/1200))</f>
        <v>72262.112230666709</v>
      </c>
      <c r="G370" s="25">
        <f t="shared" si="31"/>
        <v>0</v>
      </c>
      <c r="H370" s="128">
        <f>(H369+I369)*(1+($C$3/1200))</f>
        <v>72262.112230666709</v>
      </c>
      <c r="I370" s="25">
        <f t="shared" si="31"/>
        <v>0</v>
      </c>
      <c r="J370" s="4">
        <f t="shared" si="32"/>
        <v>519233.44139387645</v>
      </c>
      <c r="K370" s="4" t="str">
        <f>IF(J370&gt;$K$5,"YES","")</f>
        <v/>
      </c>
      <c r="L370" s="4">
        <f t="shared" si="30"/>
        <v>2163.4726724744855</v>
      </c>
      <c r="M370" s="4">
        <f t="shared" si="33"/>
        <v>25961.672069693828</v>
      </c>
    </row>
    <row r="371" spans="1:13" x14ac:dyDescent="0.2">
      <c r="A371" s="134">
        <f t="shared" si="34"/>
        <v>52718</v>
      </c>
      <c r="B371" s="123">
        <f>(B370+C370)*(1+($C$3/1200))</f>
        <v>313412.92267186003</v>
      </c>
      <c r="C371" s="25">
        <f t="shared" si="31"/>
        <v>1252.467435133864</v>
      </c>
      <c r="D371" s="128">
        <f>(D370+E370)*(1+($C$3/1200))</f>
        <v>62567.559780035357</v>
      </c>
      <c r="E371" s="25">
        <f t="shared" si="31"/>
        <v>0</v>
      </c>
      <c r="F371" s="128">
        <f>(F370+G370)*(1+($C$3/1200))</f>
        <v>72265.72533627825</v>
      </c>
      <c r="G371" s="25">
        <f t="shared" si="31"/>
        <v>0</v>
      </c>
      <c r="H371" s="128">
        <f>(H370+I370)*(1+($C$3/1200))</f>
        <v>72265.72533627825</v>
      </c>
      <c r="I371" s="25">
        <f t="shared" si="31"/>
        <v>0</v>
      </c>
      <c r="J371" s="4">
        <f t="shared" si="32"/>
        <v>520511.9331244519</v>
      </c>
      <c r="K371" s="4" t="str">
        <f>IF(J371&gt;$K$5,"YES","")</f>
        <v/>
      </c>
      <c r="L371" s="4">
        <f t="shared" si="30"/>
        <v>2168.7997213518829</v>
      </c>
      <c r="M371" s="4">
        <f t="shared" si="33"/>
        <v>26025.596656222595</v>
      </c>
    </row>
    <row r="372" spans="1:13" x14ac:dyDescent="0.2">
      <c r="A372" s="134">
        <f t="shared" si="34"/>
        <v>52749</v>
      </c>
      <c r="B372" s="123">
        <f>(B371+C371)*(1+($C$3/1200))</f>
        <v>314681.12337649928</v>
      </c>
      <c r="C372" s="25">
        <f t="shared" si="31"/>
        <v>1252.467435133864</v>
      </c>
      <c r="D372" s="128">
        <f>(D371+E371)*(1+($C$3/1200))</f>
        <v>62570.688158024364</v>
      </c>
      <c r="E372" s="25">
        <f t="shared" si="31"/>
        <v>0</v>
      </c>
      <c r="F372" s="128">
        <f>(F371+G371)*(1+($C$3/1200))</f>
        <v>72269.338622545067</v>
      </c>
      <c r="G372" s="25">
        <f t="shared" si="31"/>
        <v>0</v>
      </c>
      <c r="H372" s="128">
        <f>(H371+I371)*(1+($C$3/1200))</f>
        <v>72269.338622545067</v>
      </c>
      <c r="I372" s="25">
        <f t="shared" si="31"/>
        <v>0</v>
      </c>
      <c r="J372" s="4">
        <f t="shared" si="32"/>
        <v>521790.48877961375</v>
      </c>
      <c r="K372" s="4" t="str">
        <f>IF(J372&gt;$K$5,"YES","")</f>
        <v/>
      </c>
      <c r="L372" s="4">
        <f t="shared" si="30"/>
        <v>2174.127036581724</v>
      </c>
      <c r="M372" s="4">
        <f t="shared" si="33"/>
        <v>26089.52443898069</v>
      </c>
    </row>
    <row r="373" spans="1:13" x14ac:dyDescent="0.2">
      <c r="A373" s="134">
        <f t="shared" si="34"/>
        <v>52779</v>
      </c>
      <c r="B373" s="123">
        <f>(B372+C372)*(1+($C$3/1200))</f>
        <v>315949.38749117375</v>
      </c>
      <c r="C373" s="25">
        <f t="shared" si="31"/>
        <v>1252.467435133864</v>
      </c>
      <c r="D373" s="128">
        <f>(D372+E372)*(1+($C$3/1200))</f>
        <v>62573.816692432272</v>
      </c>
      <c r="E373" s="25">
        <f t="shared" si="31"/>
        <v>0</v>
      </c>
      <c r="F373" s="128">
        <f>(F372+G372)*(1+($C$3/1200))</f>
        <v>72272.952089476195</v>
      </c>
      <c r="G373" s="25">
        <f t="shared" si="31"/>
        <v>0</v>
      </c>
      <c r="H373" s="128">
        <f>(H372+I372)*(1+($C$3/1200))</f>
        <v>72272.952089476195</v>
      </c>
      <c r="I373" s="25">
        <f t="shared" si="31"/>
        <v>0</v>
      </c>
      <c r="J373" s="4">
        <f t="shared" si="32"/>
        <v>523069.10836255841</v>
      </c>
      <c r="K373" s="4" t="str">
        <f>IF(J373&gt;$K$5,"YES","")</f>
        <v/>
      </c>
      <c r="L373" s="4">
        <f t="shared" si="30"/>
        <v>2179.4546181773271</v>
      </c>
      <c r="M373" s="4">
        <f t="shared" si="33"/>
        <v>26153.455418127924</v>
      </c>
    </row>
    <row r="374" spans="1:13" x14ac:dyDescent="0.2">
      <c r="A374" s="134">
        <f t="shared" si="34"/>
        <v>52810</v>
      </c>
      <c r="B374" s="123">
        <f>(B373+C373)*(1+($C$3/1200))</f>
        <v>317217.71501905395</v>
      </c>
      <c r="C374" s="25">
        <f t="shared" si="31"/>
        <v>1252.467435133864</v>
      </c>
      <c r="D374" s="128">
        <f>(D373+E373)*(1+($C$3/1200))</f>
        <v>62576.945383266902</v>
      </c>
      <c r="E374" s="25">
        <f t="shared" si="31"/>
        <v>0</v>
      </c>
      <c r="F374" s="128">
        <f>(F373+G373)*(1+($C$3/1200))</f>
        <v>72276.565737080673</v>
      </c>
      <c r="G374" s="25">
        <f t="shared" si="31"/>
        <v>0</v>
      </c>
      <c r="H374" s="128">
        <f>(H373+I373)*(1+($C$3/1200))</f>
        <v>72276.565737080673</v>
      </c>
      <c r="I374" s="25">
        <f t="shared" si="31"/>
        <v>0</v>
      </c>
      <c r="J374" s="4">
        <f t="shared" si="32"/>
        <v>524347.7918764822</v>
      </c>
      <c r="K374" s="4" t="str">
        <f>IF(J374&gt;$K$5,"YES","")</f>
        <v/>
      </c>
      <c r="L374" s="4">
        <f t="shared" si="30"/>
        <v>2184.7824661520094</v>
      </c>
      <c r="M374" s="4">
        <f t="shared" si="33"/>
        <v>26217.389593824111</v>
      </c>
    </row>
    <row r="375" spans="1:13" x14ac:dyDescent="0.2">
      <c r="A375" s="134">
        <f t="shared" si="34"/>
        <v>52841</v>
      </c>
      <c r="B375" s="123">
        <f>(B374+C374)*(1+($C$3/1200))</f>
        <v>318486.10596331058</v>
      </c>
      <c r="C375" s="25">
        <f t="shared" si="31"/>
        <v>1252.467435133864</v>
      </c>
      <c r="D375" s="128">
        <f>(D374+E374)*(1+($C$3/1200))</f>
        <v>62580.074230536069</v>
      </c>
      <c r="E375" s="25">
        <f t="shared" si="31"/>
        <v>0</v>
      </c>
      <c r="F375" s="128">
        <f>(F374+G374)*(1+($C$3/1200))</f>
        <v>72280.179565367536</v>
      </c>
      <c r="G375" s="25">
        <f t="shared" si="31"/>
        <v>0</v>
      </c>
      <c r="H375" s="128">
        <f>(H374+I374)*(1+($C$3/1200))</f>
        <v>72280.179565367536</v>
      </c>
      <c r="I375" s="25">
        <f t="shared" si="31"/>
        <v>0</v>
      </c>
      <c r="J375" s="4">
        <f t="shared" si="32"/>
        <v>525626.53932458174</v>
      </c>
      <c r="K375" s="4" t="str">
        <f>IF(J375&gt;$K$5,"YES","")</f>
        <v/>
      </c>
      <c r="L375" s="4">
        <f t="shared" si="30"/>
        <v>2190.1105805190905</v>
      </c>
      <c r="M375" s="4">
        <f t="shared" si="33"/>
        <v>26281.326966229084</v>
      </c>
    </row>
    <row r="376" spans="1:13" x14ac:dyDescent="0.2">
      <c r="A376" s="134">
        <f t="shared" si="34"/>
        <v>52871</v>
      </c>
      <c r="B376" s="123">
        <f>(B375+C375)*(1+($C$3/1200))</f>
        <v>319754.56032711442</v>
      </c>
      <c r="C376" s="25">
        <f t="shared" si="31"/>
        <v>1252.467435133864</v>
      </c>
      <c r="D376" s="128">
        <f>(D375+E375)*(1+($C$3/1200))</f>
        <v>62583.203234247601</v>
      </c>
      <c r="E376" s="25">
        <f t="shared" si="31"/>
        <v>0</v>
      </c>
      <c r="F376" s="128">
        <f>(F375+G375)*(1+($C$3/1200))</f>
        <v>72283.793574345807</v>
      </c>
      <c r="G376" s="25">
        <f t="shared" si="31"/>
        <v>0</v>
      </c>
      <c r="H376" s="128">
        <f>(H375+I375)*(1+($C$3/1200))</f>
        <v>72283.793574345807</v>
      </c>
      <c r="I376" s="25">
        <f t="shared" si="31"/>
        <v>0</v>
      </c>
      <c r="J376" s="4">
        <f t="shared" si="32"/>
        <v>526905.3507100537</v>
      </c>
      <c r="K376" s="4" t="str">
        <f>IF(J376&gt;$K$5,"YES","")</f>
        <v/>
      </c>
      <c r="L376" s="4">
        <f t="shared" si="30"/>
        <v>2195.4389612918908</v>
      </c>
      <c r="M376" s="4">
        <f t="shared" si="33"/>
        <v>26345.267535502688</v>
      </c>
    </row>
    <row r="377" spans="1:13" x14ac:dyDescent="0.2">
      <c r="A377" s="134">
        <f t="shared" si="34"/>
        <v>52902</v>
      </c>
      <c r="B377" s="123">
        <f>(B376+C376)*(1+($C$3/1200))</f>
        <v>321023.07811363647</v>
      </c>
      <c r="C377" s="25">
        <f t="shared" si="31"/>
        <v>1252.467435133864</v>
      </c>
      <c r="D377" s="128">
        <f>(D376+E376)*(1+($C$3/1200))</f>
        <v>62586.332394409321</v>
      </c>
      <c r="E377" s="25">
        <f t="shared" si="31"/>
        <v>0</v>
      </c>
      <c r="F377" s="128">
        <f>(F376+G376)*(1+($C$3/1200))</f>
        <v>72287.407764024538</v>
      </c>
      <c r="G377" s="25">
        <f t="shared" si="31"/>
        <v>0</v>
      </c>
      <c r="H377" s="128">
        <f>(H376+I376)*(1+($C$3/1200))</f>
        <v>72287.407764024538</v>
      </c>
      <c r="I377" s="25">
        <f t="shared" si="31"/>
        <v>0</v>
      </c>
      <c r="J377" s="4">
        <f t="shared" si="32"/>
        <v>528184.22603609494</v>
      </c>
      <c r="K377" s="4" t="str">
        <f>IF(J377&gt;$K$5,"YES","")</f>
        <v/>
      </c>
      <c r="L377" s="4">
        <f t="shared" si="30"/>
        <v>2200.767608483729</v>
      </c>
      <c r="M377" s="4">
        <f t="shared" si="33"/>
        <v>26409.211301804746</v>
      </c>
    </row>
    <row r="378" spans="1:13" x14ac:dyDescent="0.2">
      <c r="A378" s="134">
        <f t="shared" si="34"/>
        <v>52932</v>
      </c>
      <c r="B378" s="123">
        <f>(B377+C377)*(1+($C$3/1200))</f>
        <v>322291.65932604781</v>
      </c>
      <c r="C378" s="25">
        <f t="shared" si="31"/>
        <v>1252.467435133864</v>
      </c>
      <c r="D378" s="128">
        <f>(D377+E377)*(1+($C$3/1200))</f>
        <v>62589.461711029049</v>
      </c>
      <c r="E378" s="25">
        <f t="shared" si="31"/>
        <v>0</v>
      </c>
      <c r="F378" s="128">
        <f>(F377+G377)*(1+($C$3/1200))</f>
        <v>72291.022134412749</v>
      </c>
      <c r="G378" s="25">
        <f t="shared" si="31"/>
        <v>0</v>
      </c>
      <c r="H378" s="128">
        <f>(H377+I377)*(1+($C$3/1200))</f>
        <v>72291.022134412749</v>
      </c>
      <c r="I378" s="25">
        <f t="shared" si="31"/>
        <v>0</v>
      </c>
      <c r="J378" s="4">
        <f t="shared" si="32"/>
        <v>529463.16530590237</v>
      </c>
      <c r="K378" s="4" t="str">
        <f>IF(J378&gt;$K$5,"YES","")</f>
        <v/>
      </c>
      <c r="L378" s="4">
        <f t="shared" si="30"/>
        <v>2206.0965221079264</v>
      </c>
      <c r="M378" s="4">
        <f t="shared" si="33"/>
        <v>26473.158265295118</v>
      </c>
    </row>
    <row r="379" spans="1:13" x14ac:dyDescent="0.2">
      <c r="A379" s="134">
        <f t="shared" si="34"/>
        <v>52963</v>
      </c>
      <c r="B379" s="123">
        <f>(B378+C378)*(1+($C$3/1200))</f>
        <v>323560.30396751978</v>
      </c>
      <c r="C379" s="25">
        <f t="shared" si="31"/>
        <v>1290.0414581878802</v>
      </c>
      <c r="D379" s="128">
        <f>(D378+E378)*(1+($C$3/1200))</f>
        <v>62592.591184114608</v>
      </c>
      <c r="E379" s="25">
        <f t="shared" si="31"/>
        <v>0</v>
      </c>
      <c r="F379" s="128">
        <f>(F378+G378)*(1+($C$3/1200))</f>
        <v>72294.636685519479</v>
      </c>
      <c r="G379" s="25">
        <f t="shared" si="31"/>
        <v>0</v>
      </c>
      <c r="H379" s="128">
        <f>(H378+I378)*(1+($C$3/1200))</f>
        <v>72294.636685519479</v>
      </c>
      <c r="I379" s="25">
        <f t="shared" si="31"/>
        <v>0</v>
      </c>
      <c r="J379" s="4">
        <f t="shared" si="32"/>
        <v>530742.16852267343</v>
      </c>
      <c r="K379" s="4" t="str">
        <f>IF(J379&gt;$K$5,"YES","")</f>
        <v/>
      </c>
      <c r="L379" s="4">
        <f t="shared" si="30"/>
        <v>2211.4257021778062</v>
      </c>
      <c r="M379" s="4">
        <f t="shared" si="33"/>
        <v>26537.108426133673</v>
      </c>
    </row>
    <row r="380" spans="1:13" x14ac:dyDescent="0.2">
      <c r="A380" s="134">
        <f t="shared" si="34"/>
        <v>52994</v>
      </c>
      <c r="B380" s="123">
        <f>(B379+C379)*(1+($C$3/1200))</f>
        <v>324866.58794297895</v>
      </c>
      <c r="C380" s="25">
        <f t="shared" si="31"/>
        <v>1290.0414581878802</v>
      </c>
      <c r="D380" s="128">
        <f>(D379+E379)*(1+($C$3/1200))</f>
        <v>62595.720813673819</v>
      </c>
      <c r="E380" s="25">
        <f t="shared" si="31"/>
        <v>0</v>
      </c>
      <c r="F380" s="128">
        <f>(F379+G379)*(1+($C$3/1200))</f>
        <v>72298.251417353764</v>
      </c>
      <c r="G380" s="25">
        <f t="shared" si="31"/>
        <v>0</v>
      </c>
      <c r="H380" s="128">
        <f>(H379+I379)*(1+($C$3/1200))</f>
        <v>72298.251417353764</v>
      </c>
      <c r="I380" s="25">
        <f t="shared" si="31"/>
        <v>0</v>
      </c>
      <c r="J380" s="4">
        <f t="shared" si="32"/>
        <v>532058.81159136025</v>
      </c>
      <c r="K380" s="4" t="str">
        <f>IF(J380&gt;$K$5,"YES","")</f>
        <v/>
      </c>
      <c r="L380" s="4">
        <f t="shared" si="30"/>
        <v>2216.911714964001</v>
      </c>
      <c r="M380" s="4">
        <f t="shared" si="33"/>
        <v>26602.940579568014</v>
      </c>
    </row>
    <row r="381" spans="1:13" x14ac:dyDescent="0.2">
      <c r="A381" s="134">
        <f t="shared" si="34"/>
        <v>53022</v>
      </c>
      <c r="B381" s="123">
        <f>(B380+C380)*(1+($C$3/1200))</f>
        <v>326172.9372326369</v>
      </c>
      <c r="C381" s="25">
        <f t="shared" si="31"/>
        <v>1290.0414581878802</v>
      </c>
      <c r="D381" s="128">
        <f>(D380+E380)*(1+($C$3/1200))</f>
        <v>62598.850599714511</v>
      </c>
      <c r="E381" s="25">
        <f t="shared" si="31"/>
        <v>2000</v>
      </c>
      <c r="F381" s="128">
        <f>(F380+G380)*(1+($C$3/1200))</f>
        <v>72301.86632992464</v>
      </c>
      <c r="G381" s="25">
        <f t="shared" si="31"/>
        <v>4538.0394939081971</v>
      </c>
      <c r="H381" s="128">
        <f>(H380+I380)*(1+($C$3/1200))</f>
        <v>72301.86632992464</v>
      </c>
      <c r="I381" s="25">
        <f t="shared" si="31"/>
        <v>4538.0394939081971</v>
      </c>
      <c r="J381" s="4">
        <f t="shared" si="32"/>
        <v>533375.52049220074</v>
      </c>
      <c r="K381" s="4" t="str">
        <f>IF(J381&gt;$K$5,"YES","")</f>
        <v/>
      </c>
      <c r="L381" s="4">
        <f t="shared" si="30"/>
        <v>2222.3980020508366</v>
      </c>
      <c r="M381" s="4">
        <f t="shared" si="33"/>
        <v>26668.776024610037</v>
      </c>
    </row>
    <row r="382" spans="1:13" x14ac:dyDescent="0.2">
      <c r="A382" s="134">
        <f t="shared" si="34"/>
        <v>53053</v>
      </c>
      <c r="B382" s="123">
        <f>(B381+C381)*(1+($C$3/1200))</f>
        <v>327479.35183975933</v>
      </c>
      <c r="C382" s="25">
        <f t="shared" si="31"/>
        <v>1290.0414581878802</v>
      </c>
      <c r="D382" s="128">
        <f>(D381+E381)*(1+($C$3/1200))</f>
        <v>64602.080542244505</v>
      </c>
      <c r="E382" s="25">
        <f t="shared" si="31"/>
        <v>0</v>
      </c>
      <c r="F382" s="128">
        <f>(F381+G381)*(1+($C$3/1200))</f>
        <v>76843.747819124037</v>
      </c>
      <c r="G382" s="25">
        <f t="shared" si="31"/>
        <v>0</v>
      </c>
      <c r="H382" s="128">
        <f>(H381+I381)*(1+($C$3/1200))</f>
        <v>76843.747819124037</v>
      </c>
      <c r="I382" s="25">
        <f t="shared" si="31"/>
        <v>0</v>
      </c>
      <c r="J382" s="4">
        <f t="shared" si="32"/>
        <v>545768.92802025191</v>
      </c>
      <c r="K382" s="4" t="str">
        <f>IF(J382&gt;$K$5,"YES","")</f>
        <v/>
      </c>
      <c r="L382" s="4">
        <f t="shared" si="30"/>
        <v>2274.0372000843831</v>
      </c>
      <c r="M382" s="4">
        <f t="shared" si="33"/>
        <v>27288.446401012596</v>
      </c>
    </row>
    <row r="383" spans="1:13" x14ac:dyDescent="0.2">
      <c r="A383" s="134">
        <f t="shared" si="34"/>
        <v>53083</v>
      </c>
      <c r="B383" s="123">
        <f>(B382+C382)*(1+($C$3/1200))</f>
        <v>328785.83176761214</v>
      </c>
      <c r="C383" s="25">
        <f t="shared" si="31"/>
        <v>1290.0414581878802</v>
      </c>
      <c r="D383" s="128">
        <f>(D382+E382)*(1+($C$3/1200))</f>
        <v>64605.310646271624</v>
      </c>
      <c r="E383" s="25">
        <f t="shared" si="31"/>
        <v>0</v>
      </c>
      <c r="F383" s="128">
        <f>(F382+G382)*(1+($C$3/1200))</f>
        <v>76847.590006515005</v>
      </c>
      <c r="G383" s="25">
        <f t="shared" si="31"/>
        <v>0</v>
      </c>
      <c r="H383" s="128">
        <f>(H382+I382)*(1+($C$3/1200))</f>
        <v>76847.590006515005</v>
      </c>
      <c r="I383" s="25">
        <f t="shared" si="31"/>
        <v>0</v>
      </c>
      <c r="J383" s="4">
        <f t="shared" si="32"/>
        <v>547086.32242691377</v>
      </c>
      <c r="K383" s="4" t="str">
        <f>IF(J383&gt;$K$5,"YES","")</f>
        <v/>
      </c>
      <c r="L383" s="4">
        <f t="shared" si="30"/>
        <v>2279.5263434454741</v>
      </c>
      <c r="M383" s="4">
        <f t="shared" si="33"/>
        <v>27354.316121345691</v>
      </c>
    </row>
    <row r="384" spans="1:13" x14ac:dyDescent="0.2">
      <c r="A384" s="134">
        <f t="shared" si="34"/>
        <v>53114</v>
      </c>
      <c r="B384" s="123">
        <f>(B383+C383)*(1+($C$3/1200))</f>
        <v>330092.3770194613</v>
      </c>
      <c r="C384" s="25">
        <f t="shared" si="31"/>
        <v>1290.0414581878802</v>
      </c>
      <c r="D384" s="128">
        <f>(D383+E383)*(1+($C$3/1200))</f>
        <v>64608.540911803946</v>
      </c>
      <c r="E384" s="25">
        <f t="shared" si="31"/>
        <v>0</v>
      </c>
      <c r="F384" s="128">
        <f>(F383+G383)*(1+($C$3/1200))</f>
        <v>76851.432386015338</v>
      </c>
      <c r="G384" s="25">
        <f t="shared" si="31"/>
        <v>0</v>
      </c>
      <c r="H384" s="128">
        <f>(H383+I383)*(1+($C$3/1200))</f>
        <v>76851.432386015338</v>
      </c>
      <c r="I384" s="25">
        <f t="shared" si="31"/>
        <v>0</v>
      </c>
      <c r="J384" s="4">
        <f t="shared" si="32"/>
        <v>548403.78270329593</v>
      </c>
      <c r="K384" s="4" t="str">
        <f>IF(J384&gt;$K$5,"YES","")</f>
        <v/>
      </c>
      <c r="L384" s="4">
        <f t="shared" si="30"/>
        <v>2285.0157612637331</v>
      </c>
      <c r="M384" s="4">
        <f t="shared" si="33"/>
        <v>27420.189135164797</v>
      </c>
    </row>
    <row r="385" spans="1:13" x14ac:dyDescent="0.2">
      <c r="A385" s="134">
        <f t="shared" si="34"/>
        <v>53144</v>
      </c>
      <c r="B385" s="123">
        <f>(B384+C384)*(1+($C$3/1200))</f>
        <v>331398.98759857309</v>
      </c>
      <c r="C385" s="25">
        <f t="shared" si="31"/>
        <v>1290.0414581878802</v>
      </c>
      <c r="D385" s="128">
        <f>(D384+E384)*(1+($C$3/1200))</f>
        <v>64611.771338849539</v>
      </c>
      <c r="E385" s="25">
        <f t="shared" si="31"/>
        <v>0</v>
      </c>
      <c r="F385" s="128">
        <f>(F384+G384)*(1+($C$3/1200))</f>
        <v>76855.274957634654</v>
      </c>
      <c r="G385" s="25">
        <f t="shared" si="31"/>
        <v>0</v>
      </c>
      <c r="H385" s="128">
        <f>(H384+I384)*(1+($C$3/1200))</f>
        <v>76855.274957634654</v>
      </c>
      <c r="I385" s="25">
        <f t="shared" si="31"/>
        <v>0</v>
      </c>
      <c r="J385" s="4">
        <f t="shared" si="32"/>
        <v>549721.3088526919</v>
      </c>
      <c r="K385" s="4" t="str">
        <f>IF(J385&gt;$K$5,"YES","")</f>
        <v/>
      </c>
      <c r="L385" s="4">
        <f t="shared" si="30"/>
        <v>2290.505453552883</v>
      </c>
      <c r="M385" s="4">
        <f t="shared" si="33"/>
        <v>27486.065442634594</v>
      </c>
    </row>
    <row r="386" spans="1:13" x14ac:dyDescent="0.2">
      <c r="A386" s="134">
        <f t="shared" si="34"/>
        <v>53175</v>
      </c>
      <c r="B386" s="123">
        <f>(B385+C385)*(1+($C$3/1200))</f>
        <v>332705.66350821382</v>
      </c>
      <c r="C386" s="25">
        <f t="shared" si="31"/>
        <v>1290.0414581878802</v>
      </c>
      <c r="D386" s="128">
        <f>(D385+E385)*(1+($C$3/1200))</f>
        <v>64615.001927416488</v>
      </c>
      <c r="E386" s="25">
        <f t="shared" si="31"/>
        <v>0</v>
      </c>
      <c r="F386" s="128">
        <f>(F385+G385)*(1+($C$3/1200))</f>
        <v>76859.117721382543</v>
      </c>
      <c r="G386" s="25">
        <f t="shared" si="31"/>
        <v>0</v>
      </c>
      <c r="H386" s="128">
        <f>(H385+I385)*(1+($C$3/1200))</f>
        <v>76859.117721382543</v>
      </c>
      <c r="I386" s="25">
        <f t="shared" si="31"/>
        <v>0</v>
      </c>
      <c r="J386" s="4">
        <f t="shared" si="32"/>
        <v>551038.90087839542</v>
      </c>
      <c r="K386" s="4" t="str">
        <f>IF(J386&gt;$K$5,"YES","")</f>
        <v/>
      </c>
      <c r="L386" s="4">
        <f t="shared" si="30"/>
        <v>2295.9954203266475</v>
      </c>
      <c r="M386" s="4">
        <f t="shared" si="33"/>
        <v>27551.945043919768</v>
      </c>
    </row>
    <row r="387" spans="1:13" x14ac:dyDescent="0.2">
      <c r="A387" s="134">
        <f t="shared" si="34"/>
        <v>53206</v>
      </c>
      <c r="B387" s="123">
        <f>(B386+C386)*(1+($C$3/1200))</f>
        <v>334012.40475165006</v>
      </c>
      <c r="C387" s="25">
        <f t="shared" si="31"/>
        <v>1290.0414581878802</v>
      </c>
      <c r="D387" s="128">
        <f>(D386+E386)*(1+($C$3/1200))</f>
        <v>64618.232677512868</v>
      </c>
      <c r="E387" s="25">
        <f t="shared" si="31"/>
        <v>0</v>
      </c>
      <c r="F387" s="128">
        <f>(F386+G386)*(1+($C$3/1200))</f>
        <v>76862.960677268624</v>
      </c>
      <c r="G387" s="25">
        <f t="shared" si="31"/>
        <v>0</v>
      </c>
      <c r="H387" s="128">
        <f>(H386+I386)*(1+($C$3/1200))</f>
        <v>76862.960677268624</v>
      </c>
      <c r="I387" s="25">
        <f t="shared" si="31"/>
        <v>0</v>
      </c>
      <c r="J387" s="4">
        <f t="shared" si="32"/>
        <v>552356.55878370022</v>
      </c>
      <c r="K387" s="4" t="str">
        <f>IF(J387&gt;$K$5,"YES","")</f>
        <v/>
      </c>
      <c r="L387" s="4">
        <f t="shared" si="30"/>
        <v>2301.485661598751</v>
      </c>
      <c r="M387" s="4">
        <f t="shared" si="33"/>
        <v>27617.827939185012</v>
      </c>
    </row>
    <row r="388" spans="1:13" x14ac:dyDescent="0.2">
      <c r="A388" s="134">
        <f t="shared" si="34"/>
        <v>53236</v>
      </c>
      <c r="B388" s="123">
        <f>(B387+C387)*(1+($C$3/1200))</f>
        <v>335319.21133214846</v>
      </c>
      <c r="C388" s="25">
        <f t="shared" si="31"/>
        <v>1290.0414581878802</v>
      </c>
      <c r="D388" s="128">
        <f>(D387+E387)*(1+($C$3/1200))</f>
        <v>64621.463589146748</v>
      </c>
      <c r="E388" s="25">
        <f t="shared" si="31"/>
        <v>0</v>
      </c>
      <c r="F388" s="128">
        <f>(F387+G387)*(1+($C$3/1200))</f>
        <v>76866.803825302501</v>
      </c>
      <c r="G388" s="25">
        <f t="shared" si="31"/>
        <v>0</v>
      </c>
      <c r="H388" s="128">
        <f>(H387+I387)*(1+($C$3/1200))</f>
        <v>76866.803825302501</v>
      </c>
      <c r="I388" s="25">
        <f t="shared" si="31"/>
        <v>0</v>
      </c>
      <c r="J388" s="4">
        <f t="shared" si="32"/>
        <v>553674.28257190017</v>
      </c>
      <c r="K388" s="4" t="str">
        <f>IF(J388&gt;$K$5,"YES","")</f>
        <v/>
      </c>
      <c r="L388" s="4">
        <f t="shared" si="30"/>
        <v>2306.9761773829173</v>
      </c>
      <c r="M388" s="4">
        <f t="shared" si="33"/>
        <v>27683.714128595006</v>
      </c>
    </row>
    <row r="389" spans="1:13" x14ac:dyDescent="0.2">
      <c r="A389" s="134">
        <f t="shared" si="34"/>
        <v>53267</v>
      </c>
      <c r="B389" s="123">
        <f>(B388+C388)*(1+($C$3/1200))</f>
        <v>336626.08325297589</v>
      </c>
      <c r="C389" s="25">
        <f t="shared" si="31"/>
        <v>1290.0414581878802</v>
      </c>
      <c r="D389" s="128">
        <f>(D388+E388)*(1+($C$3/1200))</f>
        <v>64624.694662326212</v>
      </c>
      <c r="E389" s="25">
        <f t="shared" si="31"/>
        <v>0</v>
      </c>
      <c r="F389" s="128">
        <f>(F388+G388)*(1+($C$3/1200))</f>
        <v>76870.647165493778</v>
      </c>
      <c r="G389" s="25">
        <f t="shared" si="31"/>
        <v>0</v>
      </c>
      <c r="H389" s="128">
        <f>(H388+I388)*(1+($C$3/1200))</f>
        <v>76870.647165493778</v>
      </c>
      <c r="I389" s="25">
        <f t="shared" si="31"/>
        <v>0</v>
      </c>
      <c r="J389" s="4">
        <f t="shared" si="32"/>
        <v>554992.0722462897</v>
      </c>
      <c r="K389" s="4" t="str">
        <f>IF(J389&gt;$K$5,"YES","")</f>
        <v/>
      </c>
      <c r="L389" s="4">
        <f t="shared" si="30"/>
        <v>2312.4669676928738</v>
      </c>
      <c r="M389" s="4">
        <f t="shared" si="33"/>
        <v>27749.603612314488</v>
      </c>
    </row>
    <row r="390" spans="1:13" x14ac:dyDescent="0.2">
      <c r="A390" s="134">
        <f t="shared" si="34"/>
        <v>53297</v>
      </c>
      <c r="B390" s="123">
        <f>(B389+C389)*(1+($C$3/1200))</f>
        <v>337933.02051739936</v>
      </c>
      <c r="C390" s="25">
        <f t="shared" si="31"/>
        <v>1290.0414581878802</v>
      </c>
      <c r="D390" s="128">
        <f>(D389+E389)*(1+($C$3/1200))</f>
        <v>64627.925897059336</v>
      </c>
      <c r="E390" s="25">
        <f t="shared" si="31"/>
        <v>0</v>
      </c>
      <c r="F390" s="128">
        <f>(F389+G389)*(1+($C$3/1200))</f>
        <v>76874.490697852059</v>
      </c>
      <c r="G390" s="25">
        <f t="shared" si="31"/>
        <v>0</v>
      </c>
      <c r="H390" s="128">
        <f>(H389+I389)*(1+($C$3/1200))</f>
        <v>76874.490697852059</v>
      </c>
      <c r="I390" s="25">
        <f t="shared" si="31"/>
        <v>0</v>
      </c>
      <c r="J390" s="4">
        <f t="shared" si="32"/>
        <v>556309.92781016277</v>
      </c>
      <c r="K390" s="4" t="str">
        <f>IF(J390&gt;$K$5,"YES","")</f>
        <v/>
      </c>
      <c r="L390" s="4">
        <f t="shared" si="30"/>
        <v>2317.9580325423449</v>
      </c>
      <c r="M390" s="4">
        <f t="shared" si="33"/>
        <v>27815.496390508139</v>
      </c>
    </row>
    <row r="391" spans="1:13" x14ac:dyDescent="0.2">
      <c r="A391" s="134">
        <f t="shared" si="34"/>
        <v>53328</v>
      </c>
      <c r="B391" s="123">
        <f>(B390+C390)*(1+($C$3/1200))</f>
        <v>339240.02312868601</v>
      </c>
      <c r="C391" s="25">
        <f t="shared" si="31"/>
        <v>1328.7427019335164</v>
      </c>
      <c r="D391" s="128">
        <f>(D390+E390)*(1+($C$3/1200))</f>
        <v>64631.157293354197</v>
      </c>
      <c r="E391" s="25">
        <f t="shared" si="31"/>
        <v>0</v>
      </c>
      <c r="F391" s="128">
        <f>(F390+G390)*(1+($C$3/1200))</f>
        <v>76878.334422386964</v>
      </c>
      <c r="G391" s="25">
        <f t="shared" si="31"/>
        <v>0</v>
      </c>
      <c r="H391" s="128">
        <f>(H390+I390)*(1+($C$3/1200))</f>
        <v>76878.334422386964</v>
      </c>
      <c r="I391" s="25">
        <f t="shared" si="31"/>
        <v>0</v>
      </c>
      <c r="J391" s="4">
        <f t="shared" si="32"/>
        <v>557627.84926681418</v>
      </c>
      <c r="K391" s="4" t="str">
        <f>IF(J391&gt;$K$5,"YES","")</f>
        <v/>
      </c>
      <c r="L391" s="4">
        <f t="shared" si="30"/>
        <v>2323.4493719450593</v>
      </c>
      <c r="M391" s="4">
        <f t="shared" si="33"/>
        <v>27881.392463340711</v>
      </c>
    </row>
    <row r="392" spans="1:13" x14ac:dyDescent="0.2">
      <c r="A392" s="134">
        <f t="shared" si="34"/>
        <v>53359</v>
      </c>
      <c r="B392" s="123">
        <f>(B391+C391)*(1+($C$3/1200))</f>
        <v>340585.79426891112</v>
      </c>
      <c r="C392" s="25">
        <f t="shared" si="31"/>
        <v>1328.7427019335164</v>
      </c>
      <c r="D392" s="128">
        <f>(D391+E391)*(1+($C$3/1200))</f>
        <v>64634.388851218871</v>
      </c>
      <c r="E392" s="25">
        <f t="shared" si="31"/>
        <v>0</v>
      </c>
      <c r="F392" s="128">
        <f>(F391+G391)*(1+($C$3/1200))</f>
        <v>76882.178339108097</v>
      </c>
      <c r="G392" s="25">
        <f t="shared" si="31"/>
        <v>0</v>
      </c>
      <c r="H392" s="128">
        <f>(H391+I391)*(1+($C$3/1200))</f>
        <v>76882.178339108097</v>
      </c>
      <c r="I392" s="25">
        <f t="shared" si="31"/>
        <v>0</v>
      </c>
      <c r="J392" s="4">
        <f t="shared" si="32"/>
        <v>558984.53979834623</v>
      </c>
      <c r="K392" s="4" t="str">
        <f>IF(J392&gt;$K$5,"YES","")</f>
        <v/>
      </c>
      <c r="L392" s="4">
        <f t="shared" si="30"/>
        <v>2329.102249159776</v>
      </c>
      <c r="M392" s="4">
        <f t="shared" si="33"/>
        <v>27949.226989917312</v>
      </c>
    </row>
    <row r="393" spans="1:13" x14ac:dyDescent="0.2">
      <c r="A393" s="134">
        <f t="shared" si="34"/>
        <v>53387</v>
      </c>
      <c r="B393" s="123">
        <f>(B392+C392)*(1+($C$3/1200))</f>
        <v>341931.63269769325</v>
      </c>
      <c r="C393" s="25">
        <f t="shared" si="31"/>
        <v>1328.7427019335164</v>
      </c>
      <c r="D393" s="128">
        <f>(D392+E392)*(1+($C$3/1200))</f>
        <v>64637.620570661442</v>
      </c>
      <c r="E393" s="25">
        <f t="shared" si="31"/>
        <v>2000</v>
      </c>
      <c r="F393" s="128">
        <f>(F392+G392)*(1+($C$3/1200))</f>
        <v>76886.022448025062</v>
      </c>
      <c r="G393" s="25">
        <f t="shared" si="31"/>
        <v>4764.9414686036071</v>
      </c>
      <c r="H393" s="128">
        <f>(H392+I392)*(1+($C$3/1200))</f>
        <v>76886.022448025062</v>
      </c>
      <c r="I393" s="25">
        <f t="shared" si="31"/>
        <v>4764.9414686036071</v>
      </c>
      <c r="J393" s="4">
        <f t="shared" si="32"/>
        <v>560341.29816440481</v>
      </c>
      <c r="K393" s="4" t="str">
        <f>IF(J393&gt;$K$5,"YES","")</f>
        <v/>
      </c>
      <c r="L393" s="4">
        <f t="shared" si="30"/>
        <v>2334.7554090183535</v>
      </c>
      <c r="M393" s="4">
        <f t="shared" si="33"/>
        <v>28017.064908220244</v>
      </c>
    </row>
    <row r="394" spans="1:13" x14ac:dyDescent="0.2">
      <c r="A394" s="134">
        <f t="shared" si="34"/>
        <v>53418</v>
      </c>
      <c r="B394" s="123">
        <f>(B393+C393)*(1+($C$3/1200))</f>
        <v>343277.53841839678</v>
      </c>
      <c r="C394" s="25">
        <f t="shared" si="31"/>
        <v>1328.7427019335164</v>
      </c>
      <c r="D394" s="128">
        <f>(D393+E393)*(1+($C$3/1200))</f>
        <v>66640.952451689984</v>
      </c>
      <c r="E394" s="25">
        <f t="shared" si="31"/>
        <v>0</v>
      </c>
      <c r="F394" s="128">
        <f>(F393+G393)*(1+($C$3/1200))</f>
        <v>81655.046464824511</v>
      </c>
      <c r="G394" s="25">
        <f t="shared" si="31"/>
        <v>0</v>
      </c>
      <c r="H394" s="128">
        <f>(H393+I393)*(1+($C$3/1200))</f>
        <v>81655.046464824511</v>
      </c>
      <c r="I394" s="25">
        <f t="shared" ref="I394:I457" si="35">IF(I$5="Annual",IF(MONTH($A394)=I$6,I$4,0),I$4)*(1+I$7)^(YEAR($A394)-YEAR($A$7))</f>
        <v>0</v>
      </c>
      <c r="J394" s="4">
        <f t="shared" si="32"/>
        <v>573228.58379973576</v>
      </c>
      <c r="K394" s="4" t="str">
        <f>IF(J394&gt;$K$5,"YES","")</f>
        <v/>
      </c>
      <c r="L394" s="4">
        <f t="shared" ref="L394:L406" si="36">J394*0.05/12</f>
        <v>2388.4524324988993</v>
      </c>
      <c r="M394" s="4">
        <f t="shared" si="33"/>
        <v>28661.429189986789</v>
      </c>
    </row>
    <row r="395" spans="1:13" x14ac:dyDescent="0.2">
      <c r="A395" s="134">
        <f t="shared" si="34"/>
        <v>53448</v>
      </c>
      <c r="B395" s="123">
        <f>(B394+C394)*(1+($C$3/1200))</f>
        <v>344623.51143438637</v>
      </c>
      <c r="C395" s="25">
        <f t="shared" ref="C395:I458" si="37">IF(C$5="Annual",IF(MONTH($A395)=C$6,C$4,0),C$4)*(1+C$7)^(YEAR($A395)-YEAR($A$7))</f>
        <v>1328.7427019335164</v>
      </c>
      <c r="D395" s="128">
        <f>(D394+E394)*(1+($C$3/1200))</f>
        <v>66644.284499312576</v>
      </c>
      <c r="E395" s="25">
        <f t="shared" si="37"/>
        <v>0</v>
      </c>
      <c r="F395" s="128">
        <f>(F394+G394)*(1+($C$3/1200))</f>
        <v>81659.129217147754</v>
      </c>
      <c r="G395" s="25">
        <f t="shared" si="37"/>
        <v>0</v>
      </c>
      <c r="H395" s="128">
        <f>(H394+I394)*(1+($C$3/1200))</f>
        <v>81659.129217147754</v>
      </c>
      <c r="I395" s="25">
        <f t="shared" si="37"/>
        <v>0</v>
      </c>
      <c r="J395" s="4">
        <f t="shared" ref="J395:J458" si="38">B395+D395+F395+H395</f>
        <v>574586.05436799442</v>
      </c>
      <c r="K395" s="4" t="str">
        <f>IF(J395&gt;$K$5,"YES","")</f>
        <v/>
      </c>
      <c r="L395" s="4">
        <f t="shared" si="36"/>
        <v>2394.1085598666436</v>
      </c>
      <c r="M395" s="4">
        <f t="shared" ref="M395:M406" si="39">L395*12</f>
        <v>28729.302718399726</v>
      </c>
    </row>
    <row r="396" spans="1:13" x14ac:dyDescent="0.2">
      <c r="A396" s="134">
        <f t="shared" ref="A396:A459" si="40">A395+DAY(DATE(YEAR(A395),MONTH(A395)+1,))</f>
        <v>53479</v>
      </c>
      <c r="B396" s="123">
        <f>(B395+C395)*(1+($C$3/1200))</f>
        <v>345969.55174902675</v>
      </c>
      <c r="C396" s="25">
        <f t="shared" si="37"/>
        <v>1328.7427019335164</v>
      </c>
      <c r="D396" s="128">
        <f>(D395+E395)*(1+($C$3/1200))</f>
        <v>66647.616713537544</v>
      </c>
      <c r="E396" s="25">
        <f t="shared" si="37"/>
        <v>0</v>
      </c>
      <c r="F396" s="128">
        <f>(F395+G395)*(1+($C$3/1200))</f>
        <v>81663.212173608626</v>
      </c>
      <c r="G396" s="25">
        <f t="shared" si="37"/>
        <v>0</v>
      </c>
      <c r="H396" s="128">
        <f>(H395+I395)*(1+($C$3/1200))</f>
        <v>81663.212173608626</v>
      </c>
      <c r="I396" s="25">
        <f t="shared" si="37"/>
        <v>0</v>
      </c>
      <c r="J396" s="4">
        <f t="shared" si="38"/>
        <v>575943.59280978155</v>
      </c>
      <c r="K396" s="4" t="str">
        <f>IF(J396&gt;$K$5,"YES","")</f>
        <v/>
      </c>
      <c r="L396" s="4">
        <f t="shared" si="36"/>
        <v>2399.7649700407565</v>
      </c>
      <c r="M396" s="4">
        <f t="shared" si="39"/>
        <v>28797.179640489077</v>
      </c>
    </row>
    <row r="397" spans="1:13" x14ac:dyDescent="0.2">
      <c r="A397" s="134">
        <f t="shared" si="40"/>
        <v>53509</v>
      </c>
      <c r="B397" s="123">
        <f>(B396+C396)*(1+($C$3/1200))</f>
        <v>347315.65936568286</v>
      </c>
      <c r="C397" s="25">
        <f t="shared" si="37"/>
        <v>1328.7427019335164</v>
      </c>
      <c r="D397" s="128">
        <f>(D396+E396)*(1+($C$3/1200))</f>
        <v>66650.949094373223</v>
      </c>
      <c r="E397" s="25">
        <f t="shared" si="37"/>
        <v>0</v>
      </c>
      <c r="F397" s="128">
        <f>(F396+G396)*(1+($C$3/1200))</f>
        <v>81667.295334217313</v>
      </c>
      <c r="G397" s="25">
        <f t="shared" si="37"/>
        <v>0</v>
      </c>
      <c r="H397" s="128">
        <f>(H396+I396)*(1+($C$3/1200))</f>
        <v>81667.295334217313</v>
      </c>
      <c r="I397" s="25">
        <f t="shared" si="37"/>
        <v>0</v>
      </c>
      <c r="J397" s="4">
        <f t="shared" si="38"/>
        <v>577301.19912849064</v>
      </c>
      <c r="K397" s="4" t="str">
        <f>IF(J397&gt;$K$5,"YES","")</f>
        <v/>
      </c>
      <c r="L397" s="4">
        <f t="shared" si="36"/>
        <v>2405.4216630353781</v>
      </c>
      <c r="M397" s="4">
        <f t="shared" si="39"/>
        <v>28865.059956424535</v>
      </c>
    </row>
    <row r="398" spans="1:13" x14ac:dyDescent="0.2">
      <c r="A398" s="134">
        <f t="shared" si="40"/>
        <v>53540</v>
      </c>
      <c r="B398" s="123">
        <f>(B397+C397)*(1+($C$3/1200))</f>
        <v>348661.8342877198</v>
      </c>
      <c r="C398" s="25">
        <f t="shared" si="37"/>
        <v>1328.7427019335164</v>
      </c>
      <c r="D398" s="128">
        <f>(D397+E397)*(1+($C$3/1200))</f>
        <v>66654.281641827954</v>
      </c>
      <c r="E398" s="25">
        <f t="shared" si="37"/>
        <v>0</v>
      </c>
      <c r="F398" s="128">
        <f>(F397+G397)*(1+($C$3/1200))</f>
        <v>81671.37869898403</v>
      </c>
      <c r="G398" s="25">
        <f t="shared" si="37"/>
        <v>0</v>
      </c>
      <c r="H398" s="128">
        <f>(H397+I397)*(1+($C$3/1200))</f>
        <v>81671.37869898403</v>
      </c>
      <c r="I398" s="25">
        <f t="shared" si="37"/>
        <v>0</v>
      </c>
      <c r="J398" s="4">
        <f t="shared" si="38"/>
        <v>578658.87332751579</v>
      </c>
      <c r="K398" s="4" t="str">
        <f>IF(J398&gt;$K$5,"YES","")</f>
        <v/>
      </c>
      <c r="L398" s="4">
        <f t="shared" si="36"/>
        <v>2411.0786388646493</v>
      </c>
      <c r="M398" s="4">
        <f t="shared" si="39"/>
        <v>28932.943666375792</v>
      </c>
    </row>
    <row r="399" spans="1:13" x14ac:dyDescent="0.2">
      <c r="A399" s="134">
        <f t="shared" si="40"/>
        <v>53571</v>
      </c>
      <c r="B399" s="123">
        <f>(B398+C398)*(1+($C$3/1200))</f>
        <v>350008.07651850284</v>
      </c>
      <c r="C399" s="25">
        <f t="shared" si="37"/>
        <v>1328.7427019335164</v>
      </c>
      <c r="D399" s="128">
        <f>(D398+E398)*(1+($C$3/1200))</f>
        <v>66657.61435591006</v>
      </c>
      <c r="E399" s="25">
        <f t="shared" si="37"/>
        <v>0</v>
      </c>
      <c r="F399" s="128">
        <f>(F398+G398)*(1+($C$3/1200))</f>
        <v>81675.462267918992</v>
      </c>
      <c r="G399" s="25">
        <f t="shared" si="37"/>
        <v>0</v>
      </c>
      <c r="H399" s="128">
        <f>(H398+I398)*(1+($C$3/1200))</f>
        <v>81675.462267918992</v>
      </c>
      <c r="I399" s="25">
        <f t="shared" si="37"/>
        <v>0</v>
      </c>
      <c r="J399" s="4">
        <f t="shared" si="38"/>
        <v>580016.61541025084</v>
      </c>
      <c r="K399" s="4" t="str">
        <f>IF(J399&gt;$K$5,"YES","")</f>
        <v/>
      </c>
      <c r="L399" s="4">
        <f t="shared" si="36"/>
        <v>2416.7358975427119</v>
      </c>
      <c r="M399" s="4">
        <f t="shared" si="39"/>
        <v>29000.830770512541</v>
      </c>
    </row>
    <row r="400" spans="1:13" x14ac:dyDescent="0.2">
      <c r="A400" s="134">
        <f t="shared" si="40"/>
        <v>53601</v>
      </c>
      <c r="B400" s="123">
        <f>(B399+C399)*(1+($C$3/1200))</f>
        <v>351354.38606139744</v>
      </c>
      <c r="C400" s="25">
        <f t="shared" si="37"/>
        <v>1328.7427019335164</v>
      </c>
      <c r="D400" s="128">
        <f>(D399+E399)*(1+($C$3/1200))</f>
        <v>66660.947236627864</v>
      </c>
      <c r="E400" s="25">
        <f t="shared" si="37"/>
        <v>0</v>
      </c>
      <c r="F400" s="128">
        <f>(F399+G399)*(1+($C$3/1200))</f>
        <v>81679.546041032401</v>
      </c>
      <c r="G400" s="25">
        <f t="shared" si="37"/>
        <v>0</v>
      </c>
      <c r="H400" s="128">
        <f>(H399+I399)*(1+($C$3/1200))</f>
        <v>81679.546041032401</v>
      </c>
      <c r="I400" s="25">
        <f t="shared" si="37"/>
        <v>0</v>
      </c>
      <c r="J400" s="4">
        <f t="shared" si="38"/>
        <v>581374.42538009014</v>
      </c>
      <c r="K400" s="4" t="str">
        <f>IF(J400&gt;$K$5,"YES","")</f>
        <v/>
      </c>
      <c r="L400" s="4">
        <f t="shared" si="36"/>
        <v>2422.3934390837089</v>
      </c>
      <c r="M400" s="4">
        <f t="shared" si="39"/>
        <v>29068.721269004505</v>
      </c>
    </row>
    <row r="401" spans="1:13" x14ac:dyDescent="0.2">
      <c r="A401" s="134">
        <f t="shared" si="40"/>
        <v>53632</v>
      </c>
      <c r="B401" s="123">
        <f>(B400+C400)*(1+($C$3/1200))</f>
        <v>352700.76291976921</v>
      </c>
      <c r="C401" s="25">
        <f t="shared" si="37"/>
        <v>1328.7427019335164</v>
      </c>
      <c r="D401" s="128">
        <f>(D400+E400)*(1+($C$3/1200))</f>
        <v>66664.280283989705</v>
      </c>
      <c r="E401" s="25">
        <f t="shared" si="37"/>
        <v>0</v>
      </c>
      <c r="F401" s="128">
        <f>(F400+G400)*(1+($C$3/1200))</f>
        <v>81683.630018334457</v>
      </c>
      <c r="G401" s="25">
        <f t="shared" si="37"/>
        <v>0</v>
      </c>
      <c r="H401" s="128">
        <f>(H400+I400)*(1+($C$3/1200))</f>
        <v>81683.630018334457</v>
      </c>
      <c r="I401" s="25">
        <f t="shared" si="37"/>
        <v>0</v>
      </c>
      <c r="J401" s="4">
        <f t="shared" si="38"/>
        <v>582732.30324042786</v>
      </c>
      <c r="K401" s="4" t="str">
        <f>IF(J401&gt;$K$5,"YES","")</f>
        <v/>
      </c>
      <c r="L401" s="4">
        <f t="shared" si="36"/>
        <v>2428.0512635017826</v>
      </c>
      <c r="M401" s="4">
        <f t="shared" si="39"/>
        <v>29136.615162021393</v>
      </c>
    </row>
    <row r="402" spans="1:13" x14ac:dyDescent="0.2">
      <c r="A402" s="134">
        <f t="shared" si="40"/>
        <v>53662</v>
      </c>
      <c r="B402" s="123">
        <f>(B401+C401)*(1+($C$3/1200))</f>
        <v>354047.20709698385</v>
      </c>
      <c r="C402" s="25">
        <f t="shared" si="37"/>
        <v>1328.7427019335164</v>
      </c>
      <c r="D402" s="128">
        <f>(D401+E401)*(1+($C$3/1200))</f>
        <v>66667.613498003906</v>
      </c>
      <c r="E402" s="25">
        <f t="shared" si="37"/>
        <v>0</v>
      </c>
      <c r="F402" s="128">
        <f>(F401+G401)*(1+($C$3/1200))</f>
        <v>81687.714199835376</v>
      </c>
      <c r="G402" s="25">
        <f t="shared" si="37"/>
        <v>0</v>
      </c>
      <c r="H402" s="128">
        <f>(H401+I401)*(1+($C$3/1200))</f>
        <v>81687.714199835376</v>
      </c>
      <c r="I402" s="25">
        <f t="shared" si="37"/>
        <v>0</v>
      </c>
      <c r="J402" s="4">
        <f t="shared" si="38"/>
        <v>584090.24899465847</v>
      </c>
      <c r="K402" s="4" t="str">
        <f>IF(J402&gt;$K$5,"YES","")</f>
        <v/>
      </c>
      <c r="L402" s="4">
        <f t="shared" si="36"/>
        <v>2433.709370811077</v>
      </c>
      <c r="M402" s="4">
        <f t="shared" si="39"/>
        <v>29204.512449732923</v>
      </c>
    </row>
    <row r="403" spans="1:13" x14ac:dyDescent="0.2">
      <c r="A403" s="134">
        <f t="shared" si="40"/>
        <v>53693</v>
      </c>
      <c r="B403" s="123">
        <f>(B402+C402)*(1+($C$3/1200))</f>
        <v>355393.71859640739</v>
      </c>
      <c r="C403" s="25">
        <f t="shared" si="37"/>
        <v>1368.6049829915219</v>
      </c>
      <c r="D403" s="128">
        <f>(D402+E402)*(1+($C$3/1200))</f>
        <v>66670.94687867882</v>
      </c>
      <c r="E403" s="25">
        <f t="shared" si="37"/>
        <v>0</v>
      </c>
      <c r="F403" s="128">
        <f>(F402+G402)*(1+($C$3/1200))</f>
        <v>81691.798585545373</v>
      </c>
      <c r="G403" s="25">
        <f t="shared" si="37"/>
        <v>0</v>
      </c>
      <c r="H403" s="128">
        <f>(H402+I402)*(1+($C$3/1200))</f>
        <v>81691.798585545373</v>
      </c>
      <c r="I403" s="25">
        <f t="shared" si="37"/>
        <v>0</v>
      </c>
      <c r="J403" s="4">
        <f t="shared" si="38"/>
        <v>585448.26264617697</v>
      </c>
      <c r="K403" s="4" t="str">
        <f>IF(J403&gt;$K$5,"YES","")</f>
        <v/>
      </c>
      <c r="L403" s="4">
        <f t="shared" si="36"/>
        <v>2439.3677610257378</v>
      </c>
      <c r="M403" s="4">
        <f t="shared" si="39"/>
        <v>29272.413132308851</v>
      </c>
    </row>
    <row r="404" spans="1:13" x14ac:dyDescent="0.2">
      <c r="A404" s="134">
        <f t="shared" si="40"/>
        <v>53724</v>
      </c>
      <c r="B404" s="123">
        <f>(B403+C403)*(1+($C$3/1200))</f>
        <v>356780.1616955779</v>
      </c>
      <c r="C404" s="25">
        <f t="shared" si="37"/>
        <v>1368.6049829915219</v>
      </c>
      <c r="D404" s="128">
        <f>(D403+E403)*(1+($C$3/1200))</f>
        <v>66674.280426022757</v>
      </c>
      <c r="E404" s="25">
        <f t="shared" si="37"/>
        <v>0</v>
      </c>
      <c r="F404" s="128">
        <f>(F403+G403)*(1+($C$3/1200))</f>
        <v>81695.883175474664</v>
      </c>
      <c r="G404" s="25">
        <f t="shared" si="37"/>
        <v>0</v>
      </c>
      <c r="H404" s="128">
        <f>(H403+I403)*(1+($C$3/1200))</f>
        <v>81695.883175474664</v>
      </c>
      <c r="I404" s="25">
        <f t="shared" si="37"/>
        <v>0</v>
      </c>
      <c r="J404" s="4">
        <f t="shared" si="38"/>
        <v>586846.20847255003</v>
      </c>
      <c r="K404" s="4" t="str">
        <f>IF(J404&gt;$K$5,"YES","")</f>
        <v/>
      </c>
      <c r="L404" s="4">
        <f t="shared" si="36"/>
        <v>2445.1925353022921</v>
      </c>
      <c r="M404" s="4">
        <f t="shared" si="39"/>
        <v>29342.310423627503</v>
      </c>
    </row>
    <row r="405" spans="1:13" x14ac:dyDescent="0.2">
      <c r="A405" s="134">
        <f t="shared" si="40"/>
        <v>53752</v>
      </c>
      <c r="B405" s="123">
        <f>(B404+C404)*(1+($C$3/1200))</f>
        <v>358166.67411690339</v>
      </c>
      <c r="C405" s="25">
        <f t="shared" si="37"/>
        <v>1368.6049829915219</v>
      </c>
      <c r="D405" s="128">
        <f>(D404+E404)*(1+($C$3/1200))</f>
        <v>66677.614140044068</v>
      </c>
      <c r="E405" s="25">
        <f t="shared" si="37"/>
        <v>2000</v>
      </c>
      <c r="F405" s="128">
        <f>(F404+G404)*(1+($C$3/1200))</f>
        <v>81699.96796963345</v>
      </c>
      <c r="G405" s="25">
        <f t="shared" si="37"/>
        <v>5003.1885420337876</v>
      </c>
      <c r="H405" s="128">
        <f>(H404+I404)*(1+($C$3/1200))</f>
        <v>81699.96796963345</v>
      </c>
      <c r="I405" s="25">
        <f t="shared" si="37"/>
        <v>5003.1885420337876</v>
      </c>
      <c r="J405" s="4">
        <f t="shared" si="38"/>
        <v>588244.22419621435</v>
      </c>
      <c r="K405" s="4" t="str">
        <f>IF(J405&gt;$K$5,"YES","")</f>
        <v/>
      </c>
      <c r="L405" s="4">
        <f t="shared" si="36"/>
        <v>2451.0176008175599</v>
      </c>
      <c r="M405" s="4">
        <f t="shared" si="39"/>
        <v>29412.211209810717</v>
      </c>
    </row>
    <row r="406" spans="1:13" x14ac:dyDescent="0.2">
      <c r="A406" s="134">
        <f t="shared" si="40"/>
        <v>53783</v>
      </c>
      <c r="B406" s="123">
        <f>(B405+C405)*(1+($C$3/1200))</f>
        <v>359553.25586384995</v>
      </c>
      <c r="C406" s="25">
        <f t="shared" si="37"/>
        <v>1368.6049829915219</v>
      </c>
      <c r="D406" s="128">
        <f>(D405+E405)*(1+($C$3/1200))</f>
        <v>68681.048020751085</v>
      </c>
      <c r="E406" s="25">
        <f t="shared" si="37"/>
        <v>0</v>
      </c>
      <c r="F406" s="128">
        <f>(F405+G405)*(1+($C$3/1200))</f>
        <v>86707.49166949284</v>
      </c>
      <c r="G406" s="25">
        <f t="shared" si="37"/>
        <v>0</v>
      </c>
      <c r="H406" s="128">
        <f>(H405+I405)*(1+($C$3/1200))</f>
        <v>86707.49166949284</v>
      </c>
      <c r="I406" s="25">
        <f t="shared" si="37"/>
        <v>0</v>
      </c>
      <c r="J406" s="4">
        <f t="shared" si="38"/>
        <v>601649.2872235867</v>
      </c>
      <c r="K406" s="4" t="str">
        <f>IF(J406&gt;$K$5,"YES","")</f>
        <v/>
      </c>
      <c r="L406" s="4">
        <f t="shared" si="36"/>
        <v>2506.8720300982782</v>
      </c>
      <c r="M406" s="4">
        <f t="shared" si="39"/>
        <v>30082.464361179336</v>
      </c>
    </row>
    <row r="407" spans="1:13" x14ac:dyDescent="0.2">
      <c r="A407" s="134">
        <f t="shared" si="40"/>
        <v>53813</v>
      </c>
      <c r="B407" s="123">
        <f>(B406+C406)*(1+($C$3/1200))</f>
        <v>360939.90693988383</v>
      </c>
      <c r="C407" s="25">
        <f t="shared" si="37"/>
        <v>1368.6049829915219</v>
      </c>
      <c r="D407" s="128">
        <f>(D406+E406)*(1+($C$3/1200))</f>
        <v>68684.482073152132</v>
      </c>
      <c r="E407" s="25">
        <f t="shared" si="37"/>
        <v>0</v>
      </c>
      <c r="F407" s="128">
        <f>(F406+G406)*(1+($C$3/1200))</f>
        <v>86711.82704407633</v>
      </c>
      <c r="G407" s="25">
        <f t="shared" si="37"/>
        <v>0</v>
      </c>
      <c r="H407" s="128">
        <f>(H406+I406)*(1+($C$3/1200))</f>
        <v>86711.82704407633</v>
      </c>
      <c r="I407" s="25">
        <f t="shared" si="37"/>
        <v>0</v>
      </c>
      <c r="J407" s="4">
        <f t="shared" si="38"/>
        <v>603048.04310118861</v>
      </c>
      <c r="K407" s="4" t="str">
        <f>IF(J407&gt;$K$5,"YES","")</f>
        <v/>
      </c>
      <c r="L407" s="4">
        <f t="shared" ref="L407:L418" si="41">J407*0.05/12</f>
        <v>2512.7001795882861</v>
      </c>
      <c r="M407" s="4">
        <f t="shared" ref="M407:M418" si="42">L407*12</f>
        <v>30152.402155059433</v>
      </c>
    </row>
    <row r="408" spans="1:13" x14ac:dyDescent="0.2">
      <c r="A408" s="134">
        <f t="shared" si="40"/>
        <v>53844</v>
      </c>
      <c r="B408" s="123">
        <f>(B407+C407)*(1+($C$3/1200))</f>
        <v>362326.62734847155</v>
      </c>
      <c r="C408" s="25">
        <f t="shared" si="37"/>
        <v>1368.6049829915219</v>
      </c>
      <c r="D408" s="128">
        <f>(D407+E407)*(1+($C$3/1200))</f>
        <v>68687.916297255797</v>
      </c>
      <c r="E408" s="25">
        <f t="shared" si="37"/>
        <v>0</v>
      </c>
      <c r="F408" s="128">
        <f>(F407+G407)*(1+($C$3/1200))</f>
        <v>86716.16263542854</v>
      </c>
      <c r="G408" s="25">
        <f t="shared" si="37"/>
        <v>0</v>
      </c>
      <c r="H408" s="128">
        <f>(H407+I407)*(1+($C$3/1200))</f>
        <v>86716.16263542854</v>
      </c>
      <c r="I408" s="25">
        <f t="shared" si="37"/>
        <v>0</v>
      </c>
      <c r="J408" s="4">
        <f t="shared" si="38"/>
        <v>604446.86891658441</v>
      </c>
      <c r="K408" s="4" t="str">
        <f>IF(J408&gt;$K$5,"YES","")</f>
        <v/>
      </c>
      <c r="L408" s="4">
        <f t="shared" si="41"/>
        <v>2518.5286204857684</v>
      </c>
      <c r="M408" s="4">
        <f t="shared" si="42"/>
        <v>30222.343445829221</v>
      </c>
    </row>
    <row r="409" spans="1:13" x14ac:dyDescent="0.2">
      <c r="A409" s="134">
        <f t="shared" si="40"/>
        <v>53874</v>
      </c>
      <c r="B409" s="123">
        <f>(B408+C408)*(1+($C$3/1200))</f>
        <v>363713.41709307971</v>
      </c>
      <c r="C409" s="25">
        <f t="shared" si="37"/>
        <v>1368.6049829915219</v>
      </c>
      <c r="D409" s="128">
        <f>(D408+E408)*(1+($C$3/1200))</f>
        <v>68691.350693070664</v>
      </c>
      <c r="E409" s="25">
        <f t="shared" si="37"/>
        <v>0</v>
      </c>
      <c r="F409" s="128">
        <f>(F408+G408)*(1+($C$3/1200))</f>
        <v>86720.498443560326</v>
      </c>
      <c r="G409" s="25">
        <f t="shared" si="37"/>
        <v>0</v>
      </c>
      <c r="H409" s="128">
        <f>(H408+I408)*(1+($C$3/1200))</f>
        <v>86720.498443560326</v>
      </c>
      <c r="I409" s="25">
        <f t="shared" si="37"/>
        <v>0</v>
      </c>
      <c r="J409" s="4">
        <f t="shared" si="38"/>
        <v>605845.76467327098</v>
      </c>
      <c r="K409" s="4" t="str">
        <f>IF(J409&gt;$K$5,"YES","")</f>
        <v/>
      </c>
      <c r="L409" s="4">
        <f t="shared" si="41"/>
        <v>2524.3573528052962</v>
      </c>
      <c r="M409" s="4">
        <f t="shared" si="42"/>
        <v>30292.288233663552</v>
      </c>
    </row>
    <row r="410" spans="1:13" x14ac:dyDescent="0.2">
      <c r="A410" s="134">
        <f t="shared" si="40"/>
        <v>53905</v>
      </c>
      <c r="B410" s="123">
        <f>(B409+C409)*(1+($C$3/1200))</f>
        <v>365100.27617717511</v>
      </c>
      <c r="C410" s="25">
        <f t="shared" si="37"/>
        <v>1368.6049829915219</v>
      </c>
      <c r="D410" s="128">
        <f>(D409+E409)*(1+($C$3/1200))</f>
        <v>68694.78526060532</v>
      </c>
      <c r="E410" s="25">
        <f t="shared" si="37"/>
        <v>0</v>
      </c>
      <c r="F410" s="128">
        <f>(F409+G409)*(1+($C$3/1200))</f>
        <v>86724.834468482513</v>
      </c>
      <c r="G410" s="25">
        <f t="shared" si="37"/>
        <v>0</v>
      </c>
      <c r="H410" s="128">
        <f>(H409+I409)*(1+($C$3/1200))</f>
        <v>86724.834468482513</v>
      </c>
      <c r="I410" s="25">
        <f t="shared" si="37"/>
        <v>0</v>
      </c>
      <c r="J410" s="4">
        <f t="shared" si="38"/>
        <v>607244.73037474544</v>
      </c>
      <c r="K410" s="4" t="str">
        <f>IF(J410&gt;$K$5,"YES","")</f>
        <v/>
      </c>
      <c r="L410" s="4">
        <f t="shared" si="41"/>
        <v>2530.1863765614394</v>
      </c>
      <c r="M410" s="4">
        <f t="shared" si="42"/>
        <v>30362.236518737271</v>
      </c>
    </row>
    <row r="411" spans="1:13" x14ac:dyDescent="0.2">
      <c r="A411" s="134">
        <f t="shared" si="40"/>
        <v>53936</v>
      </c>
      <c r="B411" s="123">
        <f>(B410+C410)*(1+($C$3/1200))</f>
        <v>366487.20460422471</v>
      </c>
      <c r="C411" s="25">
        <f t="shared" si="37"/>
        <v>1368.6049829915219</v>
      </c>
      <c r="D411" s="128">
        <f>(D410+E410)*(1+($C$3/1200))</f>
        <v>68698.219999868365</v>
      </c>
      <c r="E411" s="25">
        <f t="shared" si="37"/>
        <v>0</v>
      </c>
      <c r="F411" s="128">
        <f>(F410+G410)*(1+($C$3/1200))</f>
        <v>86729.170710205944</v>
      </c>
      <c r="G411" s="25">
        <f t="shared" si="37"/>
        <v>0</v>
      </c>
      <c r="H411" s="128">
        <f>(H410+I410)*(1+($C$3/1200))</f>
        <v>86729.170710205944</v>
      </c>
      <c r="I411" s="25">
        <f t="shared" si="37"/>
        <v>0</v>
      </c>
      <c r="J411" s="4">
        <f t="shared" si="38"/>
        <v>608643.7660245049</v>
      </c>
      <c r="K411" s="4" t="str">
        <f>IF(J411&gt;$K$5,"YES","")</f>
        <v/>
      </c>
      <c r="L411" s="4">
        <f t="shared" si="41"/>
        <v>2536.0156917687705</v>
      </c>
      <c r="M411" s="4">
        <f t="shared" si="42"/>
        <v>30432.188301225244</v>
      </c>
    </row>
    <row r="412" spans="1:13" x14ac:dyDescent="0.2">
      <c r="A412" s="134">
        <f t="shared" si="40"/>
        <v>53966</v>
      </c>
      <c r="B412" s="123">
        <f>(B411+C411)*(1+($C$3/1200))</f>
        <v>367874.20237769565</v>
      </c>
      <c r="C412" s="25">
        <f t="shared" si="37"/>
        <v>1368.6049829915219</v>
      </c>
      <c r="D412" s="128">
        <f>(D411+E411)*(1+($C$3/1200))</f>
        <v>68701.654910868368</v>
      </c>
      <c r="E412" s="25">
        <f t="shared" si="37"/>
        <v>0</v>
      </c>
      <c r="F412" s="128">
        <f>(F411+G411)*(1+($C$3/1200))</f>
        <v>86733.50716874146</v>
      </c>
      <c r="G412" s="25">
        <f t="shared" si="37"/>
        <v>0</v>
      </c>
      <c r="H412" s="128">
        <f>(H411+I411)*(1+($C$3/1200))</f>
        <v>86733.50716874146</v>
      </c>
      <c r="I412" s="25">
        <f t="shared" si="37"/>
        <v>0</v>
      </c>
      <c r="J412" s="4">
        <f t="shared" si="38"/>
        <v>610042.87162604695</v>
      </c>
      <c r="K412" s="4" t="str">
        <f>IF(J412&gt;$K$5,"YES","")</f>
        <v/>
      </c>
      <c r="L412" s="4">
        <f t="shared" si="41"/>
        <v>2541.8452984418623</v>
      </c>
      <c r="M412" s="4">
        <f t="shared" si="42"/>
        <v>30502.143581302349</v>
      </c>
    </row>
    <row r="413" spans="1:13" x14ac:dyDescent="0.2">
      <c r="A413" s="134">
        <f t="shared" si="40"/>
        <v>53997</v>
      </c>
      <c r="B413" s="123">
        <f>(B412+C412)*(1+($C$3/1200))</f>
        <v>369261.26950105524</v>
      </c>
      <c r="C413" s="25">
        <f t="shared" si="37"/>
        <v>1368.6049829915219</v>
      </c>
      <c r="D413" s="128">
        <f>(D412+E412)*(1+($C$3/1200))</f>
        <v>68705.089993613918</v>
      </c>
      <c r="E413" s="25">
        <f t="shared" si="37"/>
        <v>0</v>
      </c>
      <c r="F413" s="128">
        <f>(F412+G412)*(1+($C$3/1200))</f>
        <v>86737.843844099902</v>
      </c>
      <c r="G413" s="25">
        <f t="shared" si="37"/>
        <v>0</v>
      </c>
      <c r="H413" s="128">
        <f>(H412+I412)*(1+($C$3/1200))</f>
        <v>86737.843844099902</v>
      </c>
      <c r="I413" s="25">
        <f t="shared" si="37"/>
        <v>0</v>
      </c>
      <c r="J413" s="4">
        <f t="shared" si="38"/>
        <v>611442.04718286893</v>
      </c>
      <c r="K413" s="4" t="str">
        <f>IF(J413&gt;$K$5,"YES","")</f>
        <v/>
      </c>
      <c r="L413" s="4">
        <f t="shared" si="41"/>
        <v>2547.6751965952876</v>
      </c>
      <c r="M413" s="4">
        <f t="shared" si="42"/>
        <v>30572.10235914345</v>
      </c>
    </row>
    <row r="414" spans="1:13" x14ac:dyDescent="0.2">
      <c r="A414" s="134">
        <f t="shared" si="40"/>
        <v>54027</v>
      </c>
      <c r="B414" s="123">
        <f>(B413+C413)*(1+($C$3/1200))</f>
        <v>370648.40597777104</v>
      </c>
      <c r="C414" s="25">
        <f t="shared" si="37"/>
        <v>1368.6049829915219</v>
      </c>
      <c r="D414" s="128">
        <f>(D413+E413)*(1+($C$3/1200))</f>
        <v>68708.525248113612</v>
      </c>
      <c r="E414" s="25">
        <f t="shared" si="37"/>
        <v>0</v>
      </c>
      <c r="F414" s="128">
        <f>(F413+G413)*(1+($C$3/1200))</f>
        <v>86742.18073629211</v>
      </c>
      <c r="G414" s="25">
        <f t="shared" si="37"/>
        <v>0</v>
      </c>
      <c r="H414" s="128">
        <f>(H413+I413)*(1+($C$3/1200))</f>
        <v>86742.18073629211</v>
      </c>
      <c r="I414" s="25">
        <f t="shared" si="37"/>
        <v>0</v>
      </c>
      <c r="J414" s="4">
        <f t="shared" si="38"/>
        <v>612841.2926984689</v>
      </c>
      <c r="K414" s="4" t="str">
        <f>IF(J414&gt;$K$5,"YES","")</f>
        <v/>
      </c>
      <c r="L414" s="4">
        <f t="shared" si="41"/>
        <v>2553.5053862436203</v>
      </c>
      <c r="M414" s="4">
        <f t="shared" si="42"/>
        <v>30642.064634923445</v>
      </c>
    </row>
    <row r="415" spans="1:13" x14ac:dyDescent="0.2">
      <c r="A415" s="134">
        <f t="shared" si="40"/>
        <v>54058</v>
      </c>
      <c r="B415" s="123">
        <f>(B414+C414)*(1+($C$3/1200))</f>
        <v>372035.61181131063</v>
      </c>
      <c r="C415" s="25">
        <f t="shared" si="37"/>
        <v>1409.6631324812674</v>
      </c>
      <c r="D415" s="128">
        <f>(D414+E414)*(1+($C$3/1200))</f>
        <v>68711.960674376023</v>
      </c>
      <c r="E415" s="25">
        <f t="shared" si="37"/>
        <v>0</v>
      </c>
      <c r="F415" s="128">
        <f>(F414+G414)*(1+($C$3/1200))</f>
        <v>86746.517845328941</v>
      </c>
      <c r="G415" s="25">
        <f t="shared" si="37"/>
        <v>0</v>
      </c>
      <c r="H415" s="128">
        <f>(H414+I414)*(1+($C$3/1200))</f>
        <v>86746.517845328941</v>
      </c>
      <c r="I415" s="25">
        <f t="shared" si="37"/>
        <v>0</v>
      </c>
      <c r="J415" s="4">
        <f t="shared" si="38"/>
        <v>614240.60817634442</v>
      </c>
      <c r="K415" s="4" t="str">
        <f>IF(J415&gt;$K$5,"YES","")</f>
        <v/>
      </c>
      <c r="L415" s="4">
        <f t="shared" si="41"/>
        <v>2559.3358674014353</v>
      </c>
      <c r="M415" s="4">
        <f t="shared" si="42"/>
        <v>30712.030408817223</v>
      </c>
    </row>
    <row r="416" spans="1:13" x14ac:dyDescent="0.2">
      <c r="A416" s="134">
        <f t="shared" si="40"/>
        <v>54089</v>
      </c>
      <c r="B416" s="123">
        <f>(B415+C415)*(1+($C$3/1200))</f>
        <v>373463.94720753917</v>
      </c>
      <c r="C416" s="25">
        <f t="shared" si="37"/>
        <v>1409.6631324812674</v>
      </c>
      <c r="D416" s="128">
        <f>(D415+E415)*(1+($C$3/1200))</f>
        <v>68715.396272409751</v>
      </c>
      <c r="E416" s="25">
        <f t="shared" si="37"/>
        <v>0</v>
      </c>
      <c r="F416" s="128">
        <f>(F415+G415)*(1+($C$3/1200))</f>
        <v>86750.855171221221</v>
      </c>
      <c r="G416" s="25">
        <f t="shared" si="37"/>
        <v>0</v>
      </c>
      <c r="H416" s="128">
        <f>(H415+I415)*(1+($C$3/1200))</f>
        <v>86750.855171221221</v>
      </c>
      <c r="I416" s="25">
        <f t="shared" si="37"/>
        <v>0</v>
      </c>
      <c r="J416" s="4">
        <f t="shared" si="38"/>
        <v>615681.05382239132</v>
      </c>
      <c r="K416" s="4" t="str">
        <f>IF(J416&gt;$K$5,"YES","")</f>
        <v/>
      </c>
      <c r="L416" s="4">
        <f t="shared" si="41"/>
        <v>2565.337724259964</v>
      </c>
      <c r="M416" s="4">
        <f t="shared" si="42"/>
        <v>30784.05269111957</v>
      </c>
    </row>
    <row r="417" spans="1:13" x14ac:dyDescent="0.2">
      <c r="A417" s="134">
        <f t="shared" si="40"/>
        <v>54118</v>
      </c>
      <c r="B417" s="123">
        <f>(B416+C416)*(1+($C$3/1200))</f>
        <v>374892.35402053746</v>
      </c>
      <c r="C417" s="25">
        <f t="shared" si="37"/>
        <v>1409.6631324812674</v>
      </c>
      <c r="D417" s="128">
        <f>(D416+E416)*(1+($C$3/1200))</f>
        <v>68718.832042223381</v>
      </c>
      <c r="E417" s="25">
        <f t="shared" si="37"/>
        <v>2000</v>
      </c>
      <c r="F417" s="128">
        <f>(F416+G416)*(1+($C$3/1200))</f>
        <v>86755.192713979792</v>
      </c>
      <c r="G417" s="25">
        <f t="shared" si="37"/>
        <v>5253.3479691354769</v>
      </c>
      <c r="H417" s="128">
        <f>(H416+I416)*(1+($C$3/1200))</f>
        <v>86755.192713979792</v>
      </c>
      <c r="I417" s="25">
        <f t="shared" si="37"/>
        <v>5253.3479691354769</v>
      </c>
      <c r="J417" s="4">
        <f t="shared" si="38"/>
        <v>617121.57149072038</v>
      </c>
      <c r="K417" s="4" t="str">
        <f>IF(J417&gt;$K$5,"YES","")</f>
        <v/>
      </c>
      <c r="L417" s="4">
        <f t="shared" si="41"/>
        <v>2571.3398812113351</v>
      </c>
      <c r="M417" s="4">
        <f t="shared" si="42"/>
        <v>30856.078574536019</v>
      </c>
    </row>
    <row r="418" spans="1:13" x14ac:dyDescent="0.2">
      <c r="A418" s="134">
        <f t="shared" si="40"/>
        <v>54149</v>
      </c>
      <c r="B418" s="123">
        <f>(B417+C417)*(1+($C$3/1200))</f>
        <v>376320.83225387643</v>
      </c>
      <c r="C418" s="25">
        <f t="shared" si="37"/>
        <v>1409.6631324812674</v>
      </c>
      <c r="D418" s="128">
        <f>(D417+E417)*(1+($C$3/1200))</f>
        <v>70722.367983825505</v>
      </c>
      <c r="E418" s="25">
        <f t="shared" si="37"/>
        <v>0</v>
      </c>
      <c r="F418" s="128">
        <f>(F417+G417)*(1+($C$3/1200))</f>
        <v>92013.14111014943</v>
      </c>
      <c r="G418" s="25">
        <f t="shared" si="37"/>
        <v>0</v>
      </c>
      <c r="H418" s="128">
        <f>(H417+I417)*(1+($C$3/1200))</f>
        <v>92013.14111014943</v>
      </c>
      <c r="I418" s="25">
        <f t="shared" si="37"/>
        <v>0</v>
      </c>
      <c r="J418" s="4">
        <f t="shared" si="38"/>
        <v>631069.48245800077</v>
      </c>
      <c r="K418" s="4" t="str">
        <f>IF(J418&gt;$K$5,"YES","")</f>
        <v/>
      </c>
      <c r="L418" s="4">
        <f t="shared" si="41"/>
        <v>2629.4561769083366</v>
      </c>
      <c r="M418" s="4">
        <f t="shared" si="42"/>
        <v>31553.474122900039</v>
      </c>
    </row>
    <row r="419" spans="1:13" x14ac:dyDescent="0.2">
      <c r="A419" s="134">
        <f t="shared" si="40"/>
        <v>54179</v>
      </c>
      <c r="B419" s="123">
        <f>(B418+C418)*(1+($C$3/1200))</f>
        <v>377749.38191112707</v>
      </c>
      <c r="C419" s="25">
        <f t="shared" si="37"/>
        <v>1409.6631324812674</v>
      </c>
      <c r="D419" s="128">
        <f>(D418+E418)*(1+($C$3/1200))</f>
        <v>70725.904102224697</v>
      </c>
      <c r="E419" s="25">
        <f t="shared" si="37"/>
        <v>0</v>
      </c>
      <c r="F419" s="128">
        <f>(F418+G418)*(1+($C$3/1200))</f>
        <v>92017.741767204949</v>
      </c>
      <c r="G419" s="25">
        <f t="shared" si="37"/>
        <v>0</v>
      </c>
      <c r="H419" s="128">
        <f>(H418+I418)*(1+($C$3/1200))</f>
        <v>92017.741767204949</v>
      </c>
      <c r="I419" s="25">
        <f t="shared" si="37"/>
        <v>0</v>
      </c>
      <c r="J419" s="4">
        <f t="shared" si="38"/>
        <v>632510.76954776165</v>
      </c>
      <c r="K419" s="4" t="str">
        <f>IF(J419&gt;$K$5,"YES","")</f>
        <v/>
      </c>
      <c r="L419" s="4">
        <f t="shared" ref="L419:L482" si="43">J419*0.05/12</f>
        <v>2635.4615397823404</v>
      </c>
      <c r="M419" s="4">
        <f t="shared" ref="M419:M482" si="44">L419*12</f>
        <v>31625.538477388087</v>
      </c>
    </row>
    <row r="420" spans="1:13" x14ac:dyDescent="0.2">
      <c r="A420" s="134">
        <f t="shared" si="40"/>
        <v>54210</v>
      </c>
      <c r="B420" s="123">
        <f>(B419+C419)*(1+($C$3/1200))</f>
        <v>379178.00299586059</v>
      </c>
      <c r="C420" s="25">
        <f t="shared" si="37"/>
        <v>1409.6631324812674</v>
      </c>
      <c r="D420" s="128">
        <f>(D419+E419)*(1+($C$3/1200))</f>
        <v>70729.440397429818</v>
      </c>
      <c r="E420" s="25">
        <f t="shared" si="37"/>
        <v>0</v>
      </c>
      <c r="F420" s="128">
        <f>(F419+G419)*(1+($C$3/1200))</f>
        <v>92022.342654293316</v>
      </c>
      <c r="G420" s="25">
        <f t="shared" si="37"/>
        <v>0</v>
      </c>
      <c r="H420" s="128">
        <f>(H419+I419)*(1+($C$3/1200))</f>
        <v>92022.342654293316</v>
      </c>
      <c r="I420" s="25">
        <f t="shared" si="37"/>
        <v>0</v>
      </c>
      <c r="J420" s="4">
        <f t="shared" si="38"/>
        <v>633952.12870187697</v>
      </c>
      <c r="K420" s="4" t="str">
        <f>IF(J420&gt;$K$5,"YES","")</f>
        <v/>
      </c>
      <c r="L420" s="4">
        <f t="shared" si="43"/>
        <v>2641.4672029244875</v>
      </c>
      <c r="M420" s="4">
        <f t="shared" si="44"/>
        <v>31697.60643509385</v>
      </c>
    </row>
    <row r="421" spans="1:13" x14ac:dyDescent="0.2">
      <c r="A421" s="134">
        <f t="shared" si="40"/>
        <v>54240</v>
      </c>
      <c r="B421" s="123">
        <f>(B420+C420)*(1+($C$3/1200))</f>
        <v>380606.69551164832</v>
      </c>
      <c r="C421" s="25">
        <f t="shared" si="37"/>
        <v>1409.6631324812674</v>
      </c>
      <c r="D421" s="128">
        <f>(D420+E420)*(1+($C$3/1200))</f>
        <v>70732.976869449703</v>
      </c>
      <c r="E421" s="25">
        <f t="shared" si="37"/>
        <v>0</v>
      </c>
      <c r="F421" s="128">
        <f>(F420+G420)*(1+($C$3/1200))</f>
        <v>92026.943771426042</v>
      </c>
      <c r="G421" s="25">
        <f t="shared" si="37"/>
        <v>0</v>
      </c>
      <c r="H421" s="128">
        <f>(H420+I420)*(1+($C$3/1200))</f>
        <v>92026.943771426042</v>
      </c>
      <c r="I421" s="25">
        <f t="shared" si="37"/>
        <v>0</v>
      </c>
      <c r="J421" s="4">
        <f t="shared" si="38"/>
        <v>635393.55992395012</v>
      </c>
      <c r="K421" s="4" t="str">
        <f>IF(J421&gt;$K$5,"YES","")</f>
        <v/>
      </c>
      <c r="L421" s="4">
        <f t="shared" si="43"/>
        <v>2647.4731663497923</v>
      </c>
      <c r="M421" s="4">
        <f t="shared" si="44"/>
        <v>31769.677996197508</v>
      </c>
    </row>
    <row r="422" spans="1:13" x14ac:dyDescent="0.2">
      <c r="A422" s="134">
        <f t="shared" si="40"/>
        <v>54271</v>
      </c>
      <c r="B422" s="123">
        <f>(B421+C421)*(1+($C$3/1200))</f>
        <v>382035.45946206182</v>
      </c>
      <c r="C422" s="25">
        <f t="shared" si="37"/>
        <v>1409.6631324812674</v>
      </c>
      <c r="D422" s="128">
        <f>(D421+E421)*(1+($C$3/1200))</f>
        <v>70736.513518293184</v>
      </c>
      <c r="E422" s="25">
        <f t="shared" si="37"/>
        <v>0</v>
      </c>
      <c r="F422" s="128">
        <f>(F421+G421)*(1+($C$3/1200))</f>
        <v>92031.545118614624</v>
      </c>
      <c r="G422" s="25">
        <f t="shared" si="37"/>
        <v>0</v>
      </c>
      <c r="H422" s="128">
        <f>(H421+I421)*(1+($C$3/1200))</f>
        <v>92031.545118614624</v>
      </c>
      <c r="I422" s="25">
        <f t="shared" si="37"/>
        <v>0</v>
      </c>
      <c r="J422" s="4">
        <f t="shared" si="38"/>
        <v>636835.06321758428</v>
      </c>
      <c r="K422" s="4" t="str">
        <f>IF(J422&gt;$K$5,"YES","")</f>
        <v/>
      </c>
      <c r="L422" s="4">
        <f t="shared" si="43"/>
        <v>2653.4794300732678</v>
      </c>
      <c r="M422" s="4">
        <f t="shared" si="44"/>
        <v>31841.753160879212</v>
      </c>
    </row>
    <row r="423" spans="1:13" x14ac:dyDescent="0.2">
      <c r="A423" s="134">
        <f t="shared" si="40"/>
        <v>54302</v>
      </c>
      <c r="B423" s="123">
        <f>(B422+C422)*(1+($C$3/1200))</f>
        <v>383464.29485067289</v>
      </c>
      <c r="C423" s="25">
        <f t="shared" si="37"/>
        <v>1409.6631324812674</v>
      </c>
      <c r="D423" s="128">
        <f>(D422+E422)*(1+($C$3/1200))</f>
        <v>70740.050343969109</v>
      </c>
      <c r="E423" s="25">
        <f t="shared" si="37"/>
        <v>0</v>
      </c>
      <c r="F423" s="128">
        <f>(F422+G422)*(1+($C$3/1200))</f>
        <v>92036.146695870571</v>
      </c>
      <c r="G423" s="25">
        <f t="shared" si="37"/>
        <v>0</v>
      </c>
      <c r="H423" s="128">
        <f>(H422+I422)*(1+($C$3/1200))</f>
        <v>92036.146695870571</v>
      </c>
      <c r="I423" s="25">
        <f t="shared" si="37"/>
        <v>0</v>
      </c>
      <c r="J423" s="4">
        <f t="shared" si="38"/>
        <v>638276.63858638308</v>
      </c>
      <c r="K423" s="4" t="str">
        <f>IF(J423&gt;$K$5,"YES","")</f>
        <v/>
      </c>
      <c r="L423" s="4">
        <f t="shared" si="43"/>
        <v>2659.4859941099298</v>
      </c>
      <c r="M423" s="4">
        <f t="shared" si="44"/>
        <v>31913.83192931916</v>
      </c>
    </row>
    <row r="424" spans="1:13" x14ac:dyDescent="0.2">
      <c r="A424" s="134">
        <f t="shared" si="40"/>
        <v>54332</v>
      </c>
      <c r="B424" s="123">
        <f>(B423+C423)*(1+($C$3/1200))</f>
        <v>384893.20168105338</v>
      </c>
      <c r="C424" s="25">
        <f t="shared" si="37"/>
        <v>1409.6631324812674</v>
      </c>
      <c r="D424" s="128">
        <f>(D423+E423)*(1+($C$3/1200))</f>
        <v>70743.587346486311</v>
      </c>
      <c r="E424" s="25">
        <f t="shared" si="37"/>
        <v>0</v>
      </c>
      <c r="F424" s="128">
        <f>(F423+G423)*(1+($C$3/1200))</f>
        <v>92040.748503205381</v>
      </c>
      <c r="G424" s="25">
        <f t="shared" si="37"/>
        <v>0</v>
      </c>
      <c r="H424" s="128">
        <f>(H423+I423)*(1+($C$3/1200))</f>
        <v>92040.748503205381</v>
      </c>
      <c r="I424" s="25">
        <f t="shared" si="37"/>
        <v>0</v>
      </c>
      <c r="J424" s="4">
        <f t="shared" si="38"/>
        <v>639718.2860339504</v>
      </c>
      <c r="K424" s="4" t="str">
        <f>IF(J424&gt;$K$5,"YES","")</f>
        <v/>
      </c>
      <c r="L424" s="4">
        <f t="shared" si="43"/>
        <v>2665.4928584747936</v>
      </c>
      <c r="M424" s="4">
        <f t="shared" si="44"/>
        <v>31985.914301697521</v>
      </c>
    </row>
    <row r="425" spans="1:13" x14ac:dyDescent="0.2">
      <c r="A425" s="134">
        <f t="shared" si="40"/>
        <v>54363</v>
      </c>
      <c r="B425" s="123">
        <f>(B424+C424)*(1+($C$3/1200))</f>
        <v>386322.17995677539</v>
      </c>
      <c r="C425" s="25">
        <f t="shared" si="37"/>
        <v>1409.6631324812674</v>
      </c>
      <c r="D425" s="128">
        <f>(D424+E424)*(1+($C$3/1200))</f>
        <v>70747.124525853636</v>
      </c>
      <c r="E425" s="25">
        <f t="shared" si="37"/>
        <v>0</v>
      </c>
      <c r="F425" s="128">
        <f>(F424+G424)*(1+($C$3/1200))</f>
        <v>92045.350540630548</v>
      </c>
      <c r="G425" s="25">
        <f t="shared" si="37"/>
        <v>0</v>
      </c>
      <c r="H425" s="128">
        <f>(H424+I424)*(1+($C$3/1200))</f>
        <v>92045.350540630548</v>
      </c>
      <c r="I425" s="25">
        <f t="shared" si="37"/>
        <v>0</v>
      </c>
      <c r="J425" s="4">
        <f t="shared" si="38"/>
        <v>641160.0055638901</v>
      </c>
      <c r="K425" s="4" t="str">
        <f>IF(J425&gt;$K$5,"YES","")</f>
        <v/>
      </c>
      <c r="L425" s="4">
        <f t="shared" si="43"/>
        <v>2671.5000231828758</v>
      </c>
      <c r="M425" s="4">
        <f t="shared" si="44"/>
        <v>32058.000278194508</v>
      </c>
    </row>
    <row r="426" spans="1:13" x14ac:dyDescent="0.2">
      <c r="A426" s="134">
        <f t="shared" si="40"/>
        <v>54393</v>
      </c>
      <c r="B426" s="123">
        <f>(B425+C425)*(1+($C$3/1200))</f>
        <v>387751.22968141118</v>
      </c>
      <c r="C426" s="25">
        <f t="shared" si="37"/>
        <v>1409.6631324812674</v>
      </c>
      <c r="D426" s="128">
        <f>(D425+E425)*(1+($C$3/1200))</f>
        <v>70750.661882079934</v>
      </c>
      <c r="E426" s="25">
        <f t="shared" si="37"/>
        <v>0</v>
      </c>
      <c r="F426" s="128">
        <f>(F425+G425)*(1+($C$3/1200))</f>
        <v>92049.952808157585</v>
      </c>
      <c r="G426" s="25">
        <f t="shared" si="37"/>
        <v>0</v>
      </c>
      <c r="H426" s="128">
        <f>(H425+I425)*(1+($C$3/1200))</f>
        <v>92049.952808157585</v>
      </c>
      <c r="I426" s="25">
        <f t="shared" si="37"/>
        <v>0</v>
      </c>
      <c r="J426" s="4">
        <f t="shared" si="38"/>
        <v>642601.79717980616</v>
      </c>
      <c r="K426" s="4" t="str">
        <f>IF(J426&gt;$K$5,"YES","")</f>
        <v/>
      </c>
      <c r="L426" s="4">
        <f t="shared" si="43"/>
        <v>2677.5074882491922</v>
      </c>
      <c r="M426" s="4">
        <f t="shared" si="44"/>
        <v>32130.089858990308</v>
      </c>
    </row>
    <row r="427" spans="1:13" x14ac:dyDescent="0.2">
      <c r="A427" s="134">
        <f t="shared" si="40"/>
        <v>54424</v>
      </c>
      <c r="B427" s="123">
        <f>(B426+C426)*(1+($C$3/1200))</f>
        <v>389180.35085853317</v>
      </c>
      <c r="C427" s="25">
        <f t="shared" si="37"/>
        <v>1451.9530264557056</v>
      </c>
      <c r="D427" s="128">
        <f>(D426+E426)*(1+($C$3/1200))</f>
        <v>70754.199415174051</v>
      </c>
      <c r="E427" s="25">
        <f t="shared" si="37"/>
        <v>0</v>
      </c>
      <c r="F427" s="128">
        <f>(F426+G426)*(1+($C$3/1200))</f>
        <v>92054.555305798</v>
      </c>
      <c r="G427" s="25">
        <f t="shared" si="37"/>
        <v>0</v>
      </c>
      <c r="H427" s="128">
        <f>(H426+I426)*(1+($C$3/1200))</f>
        <v>92054.555305798</v>
      </c>
      <c r="I427" s="25">
        <f t="shared" si="37"/>
        <v>0</v>
      </c>
      <c r="J427" s="4">
        <f t="shared" si="38"/>
        <v>644043.66088530316</v>
      </c>
      <c r="K427" s="4" t="str">
        <f>IF(J427&gt;$K$5,"YES","")</f>
        <v/>
      </c>
      <c r="L427" s="4">
        <f t="shared" si="43"/>
        <v>2683.5152536887631</v>
      </c>
      <c r="M427" s="4">
        <f t="shared" si="44"/>
        <v>32202.183044265155</v>
      </c>
    </row>
    <row r="428" spans="1:13" x14ac:dyDescent="0.2">
      <c r="A428" s="134">
        <f t="shared" si="40"/>
        <v>54455</v>
      </c>
      <c r="B428" s="123">
        <f>(B427+C427)*(1+($C$3/1200))</f>
        <v>390651.83550018317</v>
      </c>
      <c r="C428" s="25">
        <f t="shared" si="37"/>
        <v>1451.9530264557056</v>
      </c>
      <c r="D428" s="128">
        <f>(D427+E427)*(1+($C$3/1200))</f>
        <v>70757.73712514482</v>
      </c>
      <c r="E428" s="25">
        <f t="shared" si="37"/>
        <v>0</v>
      </c>
      <c r="F428" s="128">
        <f>(F427+G427)*(1+($C$3/1200))</f>
        <v>92059.158033563304</v>
      </c>
      <c r="G428" s="25">
        <f t="shared" si="37"/>
        <v>0</v>
      </c>
      <c r="H428" s="128">
        <f>(H427+I427)*(1+($C$3/1200))</f>
        <v>92059.158033563304</v>
      </c>
      <c r="I428" s="25">
        <f t="shared" si="37"/>
        <v>0</v>
      </c>
      <c r="J428" s="4">
        <f t="shared" si="38"/>
        <v>645527.88869245455</v>
      </c>
      <c r="K428" s="4" t="str">
        <f>IF(J428&gt;$K$5,"YES","")</f>
        <v/>
      </c>
      <c r="L428" s="4">
        <f t="shared" si="43"/>
        <v>2689.6995362185608</v>
      </c>
      <c r="M428" s="4">
        <f t="shared" si="44"/>
        <v>32276.394434622729</v>
      </c>
    </row>
    <row r="429" spans="1:13" x14ac:dyDescent="0.2">
      <c r="A429" s="134">
        <f t="shared" si="40"/>
        <v>54483</v>
      </c>
      <c r="B429" s="123">
        <f>(B428+C428)*(1+($C$3/1200))</f>
        <v>392123.39371606527</v>
      </c>
      <c r="C429" s="25">
        <f t="shared" si="37"/>
        <v>1451.9530264557056</v>
      </c>
      <c r="D429" s="128">
        <f>(D428+E428)*(1+($C$3/1200))</f>
        <v>70761.27501200109</v>
      </c>
      <c r="E429" s="25">
        <f t="shared" si="37"/>
        <v>2000</v>
      </c>
      <c r="F429" s="128">
        <f>(F428+G428)*(1+($C$3/1200))</f>
        <v>92063.760991464995</v>
      </c>
      <c r="G429" s="25">
        <f t="shared" si="37"/>
        <v>5516.0153675922511</v>
      </c>
      <c r="H429" s="128">
        <f>(H428+I428)*(1+($C$3/1200))</f>
        <v>92063.760991464995</v>
      </c>
      <c r="I429" s="25">
        <f t="shared" si="37"/>
        <v>5516.0153675922511</v>
      </c>
      <c r="J429" s="4">
        <f t="shared" si="38"/>
        <v>647012.19071099628</v>
      </c>
      <c r="K429" s="4" t="str">
        <f>IF(J429&gt;$K$5,"YES","")</f>
        <v/>
      </c>
      <c r="L429" s="4">
        <f t="shared" si="43"/>
        <v>2695.8841279624844</v>
      </c>
      <c r="M429" s="4">
        <f t="shared" si="44"/>
        <v>32350.609535549811</v>
      </c>
    </row>
    <row r="430" spans="1:13" x14ac:dyDescent="0.2">
      <c r="A430" s="134">
        <f t="shared" si="40"/>
        <v>54514</v>
      </c>
      <c r="B430" s="123">
        <f>(B429+C429)*(1+($C$3/1200))</f>
        <v>393595.02550985815</v>
      </c>
      <c r="C430" s="25">
        <f t="shared" si="37"/>
        <v>1451.9530264557056</v>
      </c>
      <c r="D430" s="128">
        <f>(D429+E429)*(1+($C$3/1200))</f>
        <v>72764.913075751698</v>
      </c>
      <c r="E430" s="25">
        <f t="shared" si="37"/>
        <v>0</v>
      </c>
      <c r="F430" s="128">
        <f>(F429+G429)*(1+($C$3/1200))</f>
        <v>97584.655347875203</v>
      </c>
      <c r="G430" s="25">
        <f t="shared" si="37"/>
        <v>0</v>
      </c>
      <c r="H430" s="128">
        <f>(H429+I429)*(1+($C$3/1200))</f>
        <v>97584.655347875203</v>
      </c>
      <c r="I430" s="25">
        <f t="shared" si="37"/>
        <v>0</v>
      </c>
      <c r="J430" s="4">
        <f t="shared" si="38"/>
        <v>661529.24928136019</v>
      </c>
      <c r="K430" s="4" t="str">
        <f>IF(J430&gt;$K$5,"YES","")</f>
        <v/>
      </c>
      <c r="L430" s="4">
        <f t="shared" si="43"/>
        <v>2756.3718720056677</v>
      </c>
      <c r="M430" s="4">
        <f t="shared" si="44"/>
        <v>33076.462464068012</v>
      </c>
    </row>
    <row r="431" spans="1:13" x14ac:dyDescent="0.2">
      <c r="A431" s="134">
        <f t="shared" si="40"/>
        <v>54544</v>
      </c>
      <c r="B431" s="123">
        <f>(B430+C430)*(1+($C$3/1200))</f>
        <v>395066.73088524071</v>
      </c>
      <c r="C431" s="25">
        <f t="shared" si="37"/>
        <v>1451.9530264557056</v>
      </c>
      <c r="D431" s="128">
        <f>(D430+E430)*(1+($C$3/1200))</f>
        <v>72768.551321405495</v>
      </c>
      <c r="E431" s="25">
        <f t="shared" si="37"/>
        <v>0</v>
      </c>
      <c r="F431" s="128">
        <f>(F430+G430)*(1+($C$3/1200))</f>
        <v>97589.534580642605</v>
      </c>
      <c r="G431" s="25">
        <f t="shared" si="37"/>
        <v>0</v>
      </c>
      <c r="H431" s="128">
        <f>(H430+I430)*(1+($C$3/1200))</f>
        <v>97589.534580642605</v>
      </c>
      <c r="I431" s="25">
        <f t="shared" si="37"/>
        <v>0</v>
      </c>
      <c r="J431" s="4">
        <f t="shared" si="38"/>
        <v>663014.35136793146</v>
      </c>
      <c r="K431" s="4" t="str">
        <f>IF(J431&gt;$K$5,"YES","")</f>
        <v/>
      </c>
      <c r="L431" s="4">
        <f t="shared" si="43"/>
        <v>2762.5597973663812</v>
      </c>
      <c r="M431" s="4">
        <f t="shared" si="44"/>
        <v>33150.717568396576</v>
      </c>
    </row>
    <row r="432" spans="1:13" x14ac:dyDescent="0.2">
      <c r="A432" s="134">
        <f t="shared" si="40"/>
        <v>54575</v>
      </c>
      <c r="B432" s="123">
        <f>(B431+C431)*(1+($C$3/1200))</f>
        <v>396538.50984589203</v>
      </c>
      <c r="C432" s="25">
        <f t="shared" si="37"/>
        <v>1451.9530264557056</v>
      </c>
      <c r="D432" s="128">
        <f>(D431+E431)*(1+($C$3/1200))</f>
        <v>72772.189748971578</v>
      </c>
      <c r="E432" s="25">
        <f t="shared" si="37"/>
        <v>0</v>
      </c>
      <c r="F432" s="128">
        <f>(F431+G431)*(1+($C$3/1200))</f>
        <v>97594.414057371643</v>
      </c>
      <c r="G432" s="25">
        <f t="shared" si="37"/>
        <v>0</v>
      </c>
      <c r="H432" s="128">
        <f>(H431+I431)*(1+($C$3/1200))</f>
        <v>97594.414057371643</v>
      </c>
      <c r="I432" s="25">
        <f t="shared" si="37"/>
        <v>0</v>
      </c>
      <c r="J432" s="4">
        <f t="shared" si="38"/>
        <v>664499.52770960692</v>
      </c>
      <c r="K432" s="4" t="str">
        <f>IF(J432&gt;$K$5,"YES","")</f>
        <v/>
      </c>
      <c r="L432" s="4">
        <f t="shared" si="43"/>
        <v>2768.748032123362</v>
      </c>
      <c r="M432" s="4">
        <f t="shared" si="44"/>
        <v>33224.976385480346</v>
      </c>
    </row>
    <row r="433" spans="1:13" x14ac:dyDescent="0.2">
      <c r="A433" s="134">
        <f t="shared" si="40"/>
        <v>54605</v>
      </c>
      <c r="B433" s="123">
        <f>(B432+C432)*(1+($C$3/1200))</f>
        <v>398010.36239549139</v>
      </c>
      <c r="C433" s="25">
        <f t="shared" si="37"/>
        <v>1451.9530264557056</v>
      </c>
      <c r="D433" s="128">
        <f>(D432+E432)*(1+($C$3/1200))</f>
        <v>72775.828358459039</v>
      </c>
      <c r="E433" s="25">
        <f t="shared" si="37"/>
        <v>0</v>
      </c>
      <c r="F433" s="128">
        <f>(F432+G432)*(1+($C$3/1200))</f>
        <v>97599.293778074527</v>
      </c>
      <c r="G433" s="25">
        <f t="shared" si="37"/>
        <v>0</v>
      </c>
      <c r="H433" s="128">
        <f>(H432+I432)*(1+($C$3/1200))</f>
        <v>97599.293778074527</v>
      </c>
      <c r="I433" s="25">
        <f t="shared" si="37"/>
        <v>0</v>
      </c>
      <c r="J433" s="4">
        <f t="shared" si="38"/>
        <v>665984.7783100995</v>
      </c>
      <c r="K433" s="4" t="str">
        <f>IF(J433&gt;$K$5,"YES","")</f>
        <v/>
      </c>
      <c r="L433" s="4">
        <f t="shared" si="43"/>
        <v>2774.9365762920811</v>
      </c>
      <c r="M433" s="4">
        <f t="shared" si="44"/>
        <v>33299.238915504975</v>
      </c>
    </row>
    <row r="434" spans="1:13" x14ac:dyDescent="0.2">
      <c r="A434" s="134">
        <f t="shared" si="40"/>
        <v>54636</v>
      </c>
      <c r="B434" s="123">
        <f>(B433+C433)*(1+($C$3/1200))</f>
        <v>399482.28853771824</v>
      </c>
      <c r="C434" s="25">
        <f t="shared" si="37"/>
        <v>1451.9530264557056</v>
      </c>
      <c r="D434" s="128">
        <f>(D433+E433)*(1+($C$3/1200))</f>
        <v>72779.467149876975</v>
      </c>
      <c r="E434" s="25">
        <f t="shared" si="37"/>
        <v>0</v>
      </c>
      <c r="F434" s="128">
        <f>(F433+G433)*(1+($C$3/1200))</f>
        <v>97604.173742763436</v>
      </c>
      <c r="G434" s="25">
        <f t="shared" si="37"/>
        <v>0</v>
      </c>
      <c r="H434" s="128">
        <f>(H433+I433)*(1+($C$3/1200))</f>
        <v>97604.173742763436</v>
      </c>
      <c r="I434" s="25">
        <f t="shared" si="37"/>
        <v>0</v>
      </c>
      <c r="J434" s="4">
        <f t="shared" si="38"/>
        <v>667470.10317312216</v>
      </c>
      <c r="K434" s="4" t="str">
        <f>IF(J434&gt;$K$5,"YES","")</f>
        <v/>
      </c>
      <c r="L434" s="4">
        <f t="shared" si="43"/>
        <v>2781.125429888009</v>
      </c>
      <c r="M434" s="4">
        <f t="shared" si="44"/>
        <v>33373.505158656109</v>
      </c>
    </row>
    <row r="435" spans="1:13" x14ac:dyDescent="0.2">
      <c r="A435" s="134">
        <f t="shared" si="40"/>
        <v>54667</v>
      </c>
      <c r="B435" s="123">
        <f>(B434+C434)*(1+($C$3/1200))</f>
        <v>400954.28827625222</v>
      </c>
      <c r="C435" s="25">
        <f t="shared" si="37"/>
        <v>1451.9530264557056</v>
      </c>
      <c r="D435" s="128">
        <f>(D434+E434)*(1+($C$3/1200))</f>
        <v>72783.10612323448</v>
      </c>
      <c r="E435" s="25">
        <f t="shared" si="37"/>
        <v>0</v>
      </c>
      <c r="F435" s="128">
        <f>(F434+G434)*(1+($C$3/1200))</f>
        <v>97609.05395145058</v>
      </c>
      <c r="G435" s="25">
        <f t="shared" si="37"/>
        <v>0</v>
      </c>
      <c r="H435" s="128">
        <f>(H434+I434)*(1+($C$3/1200))</f>
        <v>97609.05395145058</v>
      </c>
      <c r="I435" s="25">
        <f t="shared" si="37"/>
        <v>0</v>
      </c>
      <c r="J435" s="4">
        <f t="shared" si="38"/>
        <v>668955.50230238796</v>
      </c>
      <c r="K435" s="4" t="str">
        <f>IF(J435&gt;$K$5,"YES","")</f>
        <v/>
      </c>
      <c r="L435" s="4">
        <f t="shared" si="43"/>
        <v>2787.314592926617</v>
      </c>
      <c r="M435" s="4">
        <f t="shared" si="44"/>
        <v>33447.775115119402</v>
      </c>
    </row>
    <row r="436" spans="1:13" x14ac:dyDescent="0.2">
      <c r="A436" s="134">
        <f t="shared" si="40"/>
        <v>54697</v>
      </c>
      <c r="B436" s="123">
        <f>(B435+C435)*(1+($C$3/1200))</f>
        <v>402426.36161477311</v>
      </c>
      <c r="C436" s="25">
        <f t="shared" si="37"/>
        <v>1451.9530264557056</v>
      </c>
      <c r="D436" s="128">
        <f>(D435+E435)*(1+($C$3/1200))</f>
        <v>72786.745278540649</v>
      </c>
      <c r="E436" s="25">
        <f t="shared" si="37"/>
        <v>0</v>
      </c>
      <c r="F436" s="128">
        <f>(F435+G435)*(1+($C$3/1200))</f>
        <v>97613.934404148167</v>
      </c>
      <c r="G436" s="25">
        <f t="shared" si="37"/>
        <v>0</v>
      </c>
      <c r="H436" s="128">
        <f>(H435+I435)*(1+($C$3/1200))</f>
        <v>97613.934404148167</v>
      </c>
      <c r="I436" s="25">
        <f t="shared" si="37"/>
        <v>0</v>
      </c>
      <c r="J436" s="4">
        <f t="shared" si="38"/>
        <v>670440.97570161009</v>
      </c>
      <c r="K436" s="4" t="str">
        <f>IF(J436&gt;$K$5,"YES","")</f>
        <v/>
      </c>
      <c r="L436" s="4">
        <f t="shared" si="43"/>
        <v>2793.5040654233758</v>
      </c>
      <c r="M436" s="4">
        <f t="shared" si="44"/>
        <v>33522.048785080508</v>
      </c>
    </row>
    <row r="437" spans="1:13" x14ac:dyDescent="0.2">
      <c r="A437" s="134">
        <f t="shared" si="40"/>
        <v>54728</v>
      </c>
      <c r="B437" s="123">
        <f>(B436+C436)*(1+($C$3/1200))</f>
        <v>403898.50855696091</v>
      </c>
      <c r="C437" s="25">
        <f t="shared" si="37"/>
        <v>1451.9530264557056</v>
      </c>
      <c r="D437" s="128">
        <f>(D436+E436)*(1+($C$3/1200))</f>
        <v>72790.384615804578</v>
      </c>
      <c r="E437" s="25">
        <f t="shared" si="37"/>
        <v>0</v>
      </c>
      <c r="F437" s="128">
        <f>(F436+G436)*(1+($C$3/1200))</f>
        <v>97618.815100868378</v>
      </c>
      <c r="G437" s="25">
        <f t="shared" si="37"/>
        <v>0</v>
      </c>
      <c r="H437" s="128">
        <f>(H436+I436)*(1+($C$3/1200))</f>
        <v>97618.815100868378</v>
      </c>
      <c r="I437" s="25">
        <f t="shared" si="37"/>
        <v>0</v>
      </c>
      <c r="J437" s="4">
        <f t="shared" si="38"/>
        <v>671926.5233745022</v>
      </c>
      <c r="K437" s="4" t="str">
        <f>IF(J437&gt;$K$5,"YES","")</f>
        <v/>
      </c>
      <c r="L437" s="4">
        <f t="shared" si="43"/>
        <v>2799.6938473937594</v>
      </c>
      <c r="M437" s="4">
        <f t="shared" si="44"/>
        <v>33596.326168725114</v>
      </c>
    </row>
    <row r="438" spans="1:13" x14ac:dyDescent="0.2">
      <c r="A438" s="134">
        <f t="shared" si="40"/>
        <v>54758</v>
      </c>
      <c r="B438" s="123">
        <f>(B437+C437)*(1+($C$3/1200))</f>
        <v>405370.72910649586</v>
      </c>
      <c r="C438" s="25">
        <f t="shared" si="37"/>
        <v>1451.9530264557056</v>
      </c>
      <c r="D438" s="128">
        <f>(D437+E437)*(1+($C$3/1200))</f>
        <v>72794.024135035375</v>
      </c>
      <c r="E438" s="25">
        <f t="shared" si="37"/>
        <v>0</v>
      </c>
      <c r="F438" s="128">
        <f>(F437+G437)*(1+($C$3/1200))</f>
        <v>97623.696041623436</v>
      </c>
      <c r="G438" s="25">
        <f t="shared" si="37"/>
        <v>0</v>
      </c>
      <c r="H438" s="128">
        <f>(H437+I437)*(1+($C$3/1200))</f>
        <v>97623.696041623436</v>
      </c>
      <c r="I438" s="25">
        <f t="shared" si="37"/>
        <v>0</v>
      </c>
      <c r="J438" s="4">
        <f t="shared" si="38"/>
        <v>673412.14532477816</v>
      </c>
      <c r="K438" s="4" t="str">
        <f>IF(J438&gt;$K$5,"YES","")</f>
        <v/>
      </c>
      <c r="L438" s="4">
        <f t="shared" si="43"/>
        <v>2805.8839388532429</v>
      </c>
      <c r="M438" s="4">
        <f t="shared" si="44"/>
        <v>33670.607266238912</v>
      </c>
    </row>
    <row r="439" spans="1:13" x14ac:dyDescent="0.2">
      <c r="A439" s="134">
        <f t="shared" si="40"/>
        <v>54789</v>
      </c>
      <c r="B439" s="123">
        <f>(B438+C438)*(1+($C$3/1200))</f>
        <v>406843.02326705825</v>
      </c>
      <c r="C439" s="25">
        <f t="shared" si="37"/>
        <v>1495.5116172493767</v>
      </c>
      <c r="D439" s="128">
        <f>(D438+E438)*(1+($C$3/1200))</f>
        <v>72797.663836242136</v>
      </c>
      <c r="E439" s="25">
        <f t="shared" si="37"/>
        <v>0</v>
      </c>
      <c r="F439" s="128">
        <f>(F438+G438)*(1+($C$3/1200))</f>
        <v>97628.577226425521</v>
      </c>
      <c r="G439" s="25">
        <f t="shared" si="37"/>
        <v>0</v>
      </c>
      <c r="H439" s="128">
        <f>(H438+I438)*(1+($C$3/1200))</f>
        <v>97628.577226425521</v>
      </c>
      <c r="I439" s="25">
        <f t="shared" si="37"/>
        <v>0</v>
      </c>
      <c r="J439" s="4">
        <f t="shared" si="38"/>
        <v>674897.8415561514</v>
      </c>
      <c r="K439" s="4" t="str">
        <f>IF(J439&gt;$K$5,"YES","")</f>
        <v/>
      </c>
      <c r="L439" s="4">
        <f t="shared" si="43"/>
        <v>2812.0743398172976</v>
      </c>
      <c r="M439" s="4">
        <f t="shared" si="44"/>
        <v>33744.89207780757</v>
      </c>
    </row>
    <row r="440" spans="1:13" x14ac:dyDescent="0.2">
      <c r="A440" s="134">
        <f t="shared" si="40"/>
        <v>54820</v>
      </c>
      <c r="B440" s="123">
        <f>(B439+C439)*(1+($C$3/1200))</f>
        <v>408358.95181105193</v>
      </c>
      <c r="C440" s="25">
        <f t="shared" si="37"/>
        <v>1495.5116172493767</v>
      </c>
      <c r="D440" s="128">
        <f>(D439+E439)*(1+($C$3/1200))</f>
        <v>72801.303719433956</v>
      </c>
      <c r="E440" s="25">
        <f t="shared" si="37"/>
        <v>0</v>
      </c>
      <c r="F440" s="128">
        <f>(F439+G439)*(1+($C$3/1200))</f>
        <v>97633.458655286857</v>
      </c>
      <c r="G440" s="25">
        <f t="shared" si="37"/>
        <v>0</v>
      </c>
      <c r="H440" s="128">
        <f>(H439+I439)*(1+($C$3/1200))</f>
        <v>97633.458655286857</v>
      </c>
      <c r="I440" s="25">
        <f t="shared" si="37"/>
        <v>0</v>
      </c>
      <c r="J440" s="4">
        <f t="shared" si="38"/>
        <v>676427.17284105951</v>
      </c>
      <c r="K440" s="4" t="str">
        <f>IF(J440&gt;$K$5,"YES","")</f>
        <v/>
      </c>
      <c r="L440" s="4">
        <f t="shared" si="43"/>
        <v>2818.4465535044146</v>
      </c>
      <c r="M440" s="4">
        <f t="shared" si="44"/>
        <v>33821.358642052975</v>
      </c>
    </row>
    <row r="441" spans="1:13" x14ac:dyDescent="0.2">
      <c r="A441" s="134">
        <f t="shared" si="40"/>
        <v>54848</v>
      </c>
      <c r="B441" s="123">
        <f>(B440+C440)*(1+($C$3/1200))</f>
        <v>409874.95615147281</v>
      </c>
      <c r="C441" s="25">
        <f t="shared" si="37"/>
        <v>1495.5116172493767</v>
      </c>
      <c r="D441" s="128">
        <f>(D440+E440)*(1+($C$3/1200))</f>
        <v>72804.943784619929</v>
      </c>
      <c r="E441" s="25">
        <f t="shared" si="37"/>
        <v>2000</v>
      </c>
      <c r="F441" s="128">
        <f>(F440+G440)*(1+($C$3/1200))</f>
        <v>97638.340328219638</v>
      </c>
      <c r="G441" s="25">
        <f t="shared" si="37"/>
        <v>5791.8161359718633</v>
      </c>
      <c r="H441" s="128">
        <f>(H440+I440)*(1+($C$3/1200))</f>
        <v>97638.340328219638</v>
      </c>
      <c r="I441" s="25">
        <f t="shared" si="37"/>
        <v>5791.8161359718633</v>
      </c>
      <c r="J441" s="4">
        <f t="shared" si="38"/>
        <v>677956.58059253194</v>
      </c>
      <c r="K441" s="4" t="str">
        <f>IF(J441&gt;$K$5,"YES","")</f>
        <v/>
      </c>
      <c r="L441" s="4">
        <f t="shared" si="43"/>
        <v>2824.8190858022167</v>
      </c>
      <c r="M441" s="4">
        <f t="shared" si="44"/>
        <v>33897.829029626599</v>
      </c>
    </row>
    <row r="442" spans="1:13" x14ac:dyDescent="0.2">
      <c r="A442" s="134">
        <f t="shared" si="40"/>
        <v>54879</v>
      </c>
      <c r="B442" s="123">
        <f>(B441+C441)*(1+($C$3/1200))</f>
        <v>411391.03629211069</v>
      </c>
      <c r="C442" s="25">
        <f t="shared" si="37"/>
        <v>1495.5116172493767</v>
      </c>
      <c r="D442" s="128">
        <f>(D441+E441)*(1+($C$3/1200))</f>
        <v>74808.684031809171</v>
      </c>
      <c r="E442" s="25">
        <f t="shared" si="37"/>
        <v>0</v>
      </c>
      <c r="F442" s="128">
        <f>(F441+G441)*(1+($C$3/1200))</f>
        <v>103435.32797201473</v>
      </c>
      <c r="G442" s="25">
        <f t="shared" si="37"/>
        <v>0</v>
      </c>
      <c r="H442" s="128">
        <f>(H441+I441)*(1+($C$3/1200))</f>
        <v>103435.32797201473</v>
      </c>
      <c r="I442" s="25">
        <f t="shared" si="37"/>
        <v>0</v>
      </c>
      <c r="J442" s="4">
        <f t="shared" si="38"/>
        <v>693070.37626794935</v>
      </c>
      <c r="K442" s="4" t="str">
        <f>IF(J442&gt;$K$5,"YES","")</f>
        <v/>
      </c>
      <c r="L442" s="4">
        <f t="shared" si="43"/>
        <v>2887.793234449789</v>
      </c>
      <c r="M442" s="4">
        <f t="shared" si="44"/>
        <v>34653.518813397466</v>
      </c>
    </row>
    <row r="443" spans="1:13" x14ac:dyDescent="0.2">
      <c r="A443" s="134">
        <f t="shared" si="40"/>
        <v>54909</v>
      </c>
      <c r="B443" s="123">
        <f>(B442+C442)*(1+($C$3/1200))</f>
        <v>412907.19223675563</v>
      </c>
      <c r="C443" s="25">
        <f t="shared" si="37"/>
        <v>1495.5116172493767</v>
      </c>
      <c r="D443" s="128">
        <f>(D442+E442)*(1+($C$3/1200))</f>
        <v>74812.424466010765</v>
      </c>
      <c r="E443" s="25">
        <f t="shared" si="37"/>
        <v>0</v>
      </c>
      <c r="F443" s="128">
        <f>(F442+G442)*(1+($C$3/1200))</f>
        <v>103440.49973841333</v>
      </c>
      <c r="G443" s="25">
        <f t="shared" si="37"/>
        <v>0</v>
      </c>
      <c r="H443" s="128">
        <f>(H442+I442)*(1+($C$3/1200))</f>
        <v>103440.49973841333</v>
      </c>
      <c r="I443" s="25">
        <f t="shared" si="37"/>
        <v>0</v>
      </c>
      <c r="J443" s="4">
        <f t="shared" si="38"/>
        <v>694600.61617959314</v>
      </c>
      <c r="K443" s="4" t="str">
        <f>IF(J443&gt;$K$5,"YES","")</f>
        <v/>
      </c>
      <c r="L443" s="4">
        <f t="shared" si="43"/>
        <v>2894.1692340816385</v>
      </c>
      <c r="M443" s="4">
        <f t="shared" si="44"/>
        <v>34730.03080897966</v>
      </c>
    </row>
    <row r="444" spans="1:13" x14ac:dyDescent="0.2">
      <c r="A444" s="134">
        <f t="shared" si="40"/>
        <v>54940</v>
      </c>
      <c r="B444" s="123">
        <f>(B443+C443)*(1+($C$3/1200))</f>
        <v>414423.42398919776</v>
      </c>
      <c r="C444" s="25">
        <f t="shared" si="37"/>
        <v>1495.5116172493767</v>
      </c>
      <c r="D444" s="128">
        <f>(D443+E443)*(1+($C$3/1200))</f>
        <v>74816.165087234069</v>
      </c>
      <c r="E444" s="25">
        <f t="shared" si="37"/>
        <v>0</v>
      </c>
      <c r="F444" s="128">
        <f>(F443+G443)*(1+($C$3/1200))</f>
        <v>103445.67176340026</v>
      </c>
      <c r="G444" s="25">
        <f t="shared" si="37"/>
        <v>0</v>
      </c>
      <c r="H444" s="128">
        <f>(H443+I443)*(1+($C$3/1200))</f>
        <v>103445.67176340026</v>
      </c>
      <c r="I444" s="25">
        <f t="shared" si="37"/>
        <v>0</v>
      </c>
      <c r="J444" s="4">
        <f t="shared" si="38"/>
        <v>696130.93260323233</v>
      </c>
      <c r="K444" s="4" t="str">
        <f>IF(J444&gt;$K$5,"YES","")</f>
        <v/>
      </c>
      <c r="L444" s="4">
        <f t="shared" si="43"/>
        <v>2900.545552513468</v>
      </c>
      <c r="M444" s="4">
        <f t="shared" si="44"/>
        <v>34806.546630161618</v>
      </c>
    </row>
    <row r="445" spans="1:13" x14ac:dyDescent="0.2">
      <c r="A445" s="134">
        <f t="shared" si="40"/>
        <v>54970</v>
      </c>
      <c r="B445" s="123">
        <f>(B444+C444)*(1+($C$3/1200))</f>
        <v>415939.73155322752</v>
      </c>
      <c r="C445" s="25">
        <f t="shared" si="37"/>
        <v>1495.5116172493767</v>
      </c>
      <c r="D445" s="128">
        <f>(D444+E444)*(1+($C$3/1200))</f>
        <v>74819.905895488439</v>
      </c>
      <c r="E445" s="25">
        <f t="shared" si="37"/>
        <v>0</v>
      </c>
      <c r="F445" s="128">
        <f>(F444+G444)*(1+($C$3/1200))</f>
        <v>103450.84404698844</v>
      </c>
      <c r="G445" s="25">
        <f t="shared" si="37"/>
        <v>0</v>
      </c>
      <c r="H445" s="128">
        <f>(H444+I444)*(1+($C$3/1200))</f>
        <v>103450.84404698844</v>
      </c>
      <c r="I445" s="25">
        <f t="shared" si="37"/>
        <v>0</v>
      </c>
      <c r="J445" s="4">
        <f t="shared" si="38"/>
        <v>697661.32554269279</v>
      </c>
      <c r="K445" s="4" t="str">
        <f>IF(J445&gt;$K$5,"YES","")</f>
        <v/>
      </c>
      <c r="L445" s="4">
        <f t="shared" si="43"/>
        <v>2906.9221897612201</v>
      </c>
      <c r="M445" s="4">
        <f t="shared" si="44"/>
        <v>34883.06627713464</v>
      </c>
    </row>
    <row r="446" spans="1:13" x14ac:dyDescent="0.2">
      <c r="A446" s="134">
        <f t="shared" si="40"/>
        <v>55001</v>
      </c>
      <c r="B446" s="123">
        <f>(B445+C445)*(1+($C$3/1200))</f>
        <v>417456.11493263551</v>
      </c>
      <c r="C446" s="25">
        <f t="shared" si="37"/>
        <v>1495.5116172493767</v>
      </c>
      <c r="D446" s="128">
        <f>(D445+E445)*(1+($C$3/1200))</f>
        <v>74823.646890783217</v>
      </c>
      <c r="E446" s="25">
        <f t="shared" si="37"/>
        <v>0</v>
      </c>
      <c r="F446" s="128">
        <f>(F445+G445)*(1+($C$3/1200))</f>
        <v>103456.0165891908</v>
      </c>
      <c r="G446" s="25">
        <f t="shared" si="37"/>
        <v>0</v>
      </c>
      <c r="H446" s="128">
        <f>(H445+I445)*(1+($C$3/1200))</f>
        <v>103456.0165891908</v>
      </c>
      <c r="I446" s="25">
        <f t="shared" si="37"/>
        <v>0</v>
      </c>
      <c r="J446" s="4">
        <f t="shared" si="38"/>
        <v>699191.79500180029</v>
      </c>
      <c r="K446" s="4" t="str">
        <f>IF(J446&gt;$K$5,"YES","")</f>
        <v/>
      </c>
      <c r="L446" s="4">
        <f t="shared" si="43"/>
        <v>2913.2991458408346</v>
      </c>
      <c r="M446" s="4">
        <f t="shared" si="44"/>
        <v>34959.589750090017</v>
      </c>
    </row>
    <row r="447" spans="1:13" x14ac:dyDescent="0.2">
      <c r="A447" s="134">
        <f t="shared" si="40"/>
        <v>55032</v>
      </c>
      <c r="B447" s="123">
        <f>(B446+C446)*(1+($C$3/1200))</f>
        <v>418972.57413121243</v>
      </c>
      <c r="C447" s="25">
        <f t="shared" si="37"/>
        <v>1495.5116172493767</v>
      </c>
      <c r="D447" s="128">
        <f>(D446+E446)*(1+($C$3/1200))</f>
        <v>74827.38807312776</v>
      </c>
      <c r="E447" s="25">
        <f t="shared" si="37"/>
        <v>0</v>
      </c>
      <c r="F447" s="128">
        <f>(F446+G446)*(1+($C$3/1200))</f>
        <v>103461.18939002027</v>
      </c>
      <c r="G447" s="25">
        <f t="shared" si="37"/>
        <v>0</v>
      </c>
      <c r="H447" s="128">
        <f>(H446+I446)*(1+($C$3/1200))</f>
        <v>103461.18939002027</v>
      </c>
      <c r="I447" s="25">
        <f t="shared" si="37"/>
        <v>0</v>
      </c>
      <c r="J447" s="4">
        <f t="shared" si="38"/>
        <v>700722.3409843808</v>
      </c>
      <c r="K447" s="4" t="str">
        <f>IF(J447&gt;$K$5,"YES","")</f>
        <v/>
      </c>
      <c r="L447" s="4">
        <f t="shared" si="43"/>
        <v>2919.6764207682536</v>
      </c>
      <c r="M447" s="4">
        <f t="shared" si="44"/>
        <v>35036.117049219043</v>
      </c>
    </row>
    <row r="448" spans="1:13" x14ac:dyDescent="0.2">
      <c r="A448" s="134">
        <f t="shared" si="40"/>
        <v>55062</v>
      </c>
      <c r="B448" s="123">
        <f>(B447+C447)*(1+($C$3/1200))</f>
        <v>420489.1091527493</v>
      </c>
      <c r="C448" s="25">
        <f t="shared" si="37"/>
        <v>1495.5116172493767</v>
      </c>
      <c r="D448" s="128">
        <f>(D447+E447)*(1+($C$3/1200))</f>
        <v>74831.129442531426</v>
      </c>
      <c r="E448" s="25">
        <f t="shared" si="37"/>
        <v>0</v>
      </c>
      <c r="F448" s="128">
        <f>(F447+G447)*(1+($C$3/1200))</f>
        <v>103466.36244948978</v>
      </c>
      <c r="G448" s="25">
        <f t="shared" si="37"/>
        <v>0</v>
      </c>
      <c r="H448" s="128">
        <f>(H447+I447)*(1+($C$3/1200))</f>
        <v>103466.36244948978</v>
      </c>
      <c r="I448" s="25">
        <f t="shared" si="37"/>
        <v>0</v>
      </c>
      <c r="J448" s="4">
        <f t="shared" si="38"/>
        <v>702252.96349426033</v>
      </c>
      <c r="K448" s="4" t="str">
        <f>IF(J448&gt;$K$5,"YES","")</f>
        <v/>
      </c>
      <c r="L448" s="4">
        <f t="shared" si="43"/>
        <v>2926.0540145594182</v>
      </c>
      <c r="M448" s="4">
        <f t="shared" si="44"/>
        <v>35112.648174713016</v>
      </c>
    </row>
    <row r="449" spans="1:13" x14ac:dyDescent="0.2">
      <c r="A449" s="134">
        <f t="shared" si="40"/>
        <v>55093</v>
      </c>
      <c r="B449" s="123">
        <f>(B448+C448)*(1+($C$3/1200))</f>
        <v>422005.72000103723</v>
      </c>
      <c r="C449" s="25">
        <f t="shared" si="37"/>
        <v>1495.5116172493767</v>
      </c>
      <c r="D449" s="128">
        <f>(D448+E448)*(1+($C$3/1200))</f>
        <v>74834.870999003557</v>
      </c>
      <c r="E449" s="25">
        <f t="shared" si="37"/>
        <v>0</v>
      </c>
      <c r="F449" s="128">
        <f>(F448+G448)*(1+($C$3/1200))</f>
        <v>103471.53576761227</v>
      </c>
      <c r="G449" s="25">
        <f t="shared" si="37"/>
        <v>0</v>
      </c>
      <c r="H449" s="128">
        <f>(H448+I448)*(1+($C$3/1200))</f>
        <v>103471.53576761227</v>
      </c>
      <c r="I449" s="25">
        <f t="shared" si="37"/>
        <v>0</v>
      </c>
      <c r="J449" s="4">
        <f t="shared" si="38"/>
        <v>703783.66253526532</v>
      </c>
      <c r="K449" s="4" t="str">
        <f>IF(J449&gt;$K$5,"YES","")</f>
        <v/>
      </c>
      <c r="L449" s="4">
        <f t="shared" si="43"/>
        <v>2932.4319272302723</v>
      </c>
      <c r="M449" s="4">
        <f t="shared" si="44"/>
        <v>35189.183126763266</v>
      </c>
    </row>
    <row r="450" spans="1:13" x14ac:dyDescent="0.2">
      <c r="A450" s="134">
        <f t="shared" si="40"/>
        <v>55123</v>
      </c>
      <c r="B450" s="123">
        <f>(B449+C449)*(1+($C$3/1200))</f>
        <v>423522.40667986759</v>
      </c>
      <c r="C450" s="25">
        <f t="shared" si="37"/>
        <v>1495.5116172493767</v>
      </c>
      <c r="D450" s="128">
        <f>(D449+E449)*(1+($C$3/1200))</f>
        <v>74838.612742553509</v>
      </c>
      <c r="E450" s="25">
        <f t="shared" si="37"/>
        <v>0</v>
      </c>
      <c r="F450" s="128">
        <f>(F449+G449)*(1+($C$3/1200))</f>
        <v>103476.70934440066</v>
      </c>
      <c r="G450" s="25">
        <f t="shared" si="37"/>
        <v>0</v>
      </c>
      <c r="H450" s="128">
        <f>(H449+I449)*(1+($C$3/1200))</f>
        <v>103476.70934440066</v>
      </c>
      <c r="I450" s="25">
        <f t="shared" si="37"/>
        <v>0</v>
      </c>
      <c r="J450" s="4">
        <f t="shared" si="38"/>
        <v>705314.43811122247</v>
      </c>
      <c r="K450" s="4" t="str">
        <f>IF(J450&gt;$K$5,"YES","")</f>
        <v/>
      </c>
      <c r="L450" s="4">
        <f t="shared" si="43"/>
        <v>2938.8101587967608</v>
      </c>
      <c r="M450" s="4">
        <f t="shared" si="44"/>
        <v>35265.721905561128</v>
      </c>
    </row>
    <row r="451" spans="1:13" x14ac:dyDescent="0.2">
      <c r="A451" s="134">
        <f t="shared" si="40"/>
        <v>55154</v>
      </c>
      <c r="B451" s="123">
        <f>(B450+C450)*(1+($C$3/1200))</f>
        <v>425039.16919303191</v>
      </c>
      <c r="C451" s="25">
        <f t="shared" si="37"/>
        <v>1540.3769657668579</v>
      </c>
      <c r="D451" s="128">
        <f>(D450+E450)*(1+($C$3/1200))</f>
        <v>74842.354673190639</v>
      </c>
      <c r="E451" s="25">
        <f t="shared" si="37"/>
        <v>0</v>
      </c>
      <c r="F451" s="128">
        <f>(F450+G450)*(1+($C$3/1200))</f>
        <v>103481.88317986789</v>
      </c>
      <c r="G451" s="25">
        <f t="shared" si="37"/>
        <v>0</v>
      </c>
      <c r="H451" s="128">
        <f>(H450+I450)*(1+($C$3/1200))</f>
        <v>103481.88317986789</v>
      </c>
      <c r="I451" s="25">
        <f t="shared" si="37"/>
        <v>0</v>
      </c>
      <c r="J451" s="4">
        <f t="shared" si="38"/>
        <v>706845.29022595834</v>
      </c>
      <c r="K451" s="4" t="str">
        <f>IF(J451&gt;$K$5,"YES","")</f>
        <v/>
      </c>
      <c r="L451" s="4">
        <f t="shared" si="43"/>
        <v>2945.1887092748261</v>
      </c>
      <c r="M451" s="4">
        <f t="shared" si="44"/>
        <v>35342.264511297915</v>
      </c>
    </row>
    <row r="452" spans="1:13" x14ac:dyDescent="0.2">
      <c r="A452" s="134">
        <f t="shared" si="40"/>
        <v>55185</v>
      </c>
      <c r="B452" s="123">
        <f>(B451+C451)*(1+($C$3/1200))</f>
        <v>426600.87513610674</v>
      </c>
      <c r="C452" s="25">
        <f t="shared" si="37"/>
        <v>1540.3769657668579</v>
      </c>
      <c r="D452" s="128">
        <f>(D451+E451)*(1+($C$3/1200))</f>
        <v>74846.096790924305</v>
      </c>
      <c r="E452" s="25">
        <f t="shared" si="37"/>
        <v>0</v>
      </c>
      <c r="F452" s="128">
        <f>(F451+G451)*(1+($C$3/1200))</f>
        <v>103487.0572740269</v>
      </c>
      <c r="G452" s="25">
        <f t="shared" si="37"/>
        <v>0</v>
      </c>
      <c r="H452" s="128">
        <f>(H451+I451)*(1+($C$3/1200))</f>
        <v>103487.0572740269</v>
      </c>
      <c r="I452" s="25">
        <f t="shared" si="37"/>
        <v>0</v>
      </c>
      <c r="J452" s="4">
        <f t="shared" si="38"/>
        <v>708421.08647508489</v>
      </c>
      <c r="K452" s="4" t="str">
        <f>IF(J452&gt;$K$5,"YES","")</f>
        <v/>
      </c>
      <c r="L452" s="4">
        <f t="shared" si="43"/>
        <v>2951.7545269795205</v>
      </c>
      <c r="M452" s="4">
        <f t="shared" si="44"/>
        <v>35421.054323754244</v>
      </c>
    </row>
    <row r="453" spans="1:13" x14ac:dyDescent="0.2">
      <c r="A453" s="134">
        <f t="shared" si="40"/>
        <v>55213</v>
      </c>
      <c r="B453" s="123">
        <f>(B452+C452)*(1+($C$3/1200))</f>
        <v>428162.65916447871</v>
      </c>
      <c r="C453" s="25">
        <f t="shared" si="37"/>
        <v>1540.3769657668579</v>
      </c>
      <c r="D453" s="128">
        <f>(D452+E452)*(1+($C$3/1200))</f>
        <v>74849.839095763862</v>
      </c>
      <c r="E453" s="25">
        <f t="shared" si="37"/>
        <v>2000</v>
      </c>
      <c r="F453" s="128">
        <f>(F452+G452)*(1+($C$3/1200))</f>
        <v>103492.23162689061</v>
      </c>
      <c r="G453" s="25">
        <f t="shared" si="37"/>
        <v>6081.4069427704562</v>
      </c>
      <c r="H453" s="128">
        <f>(H452+I452)*(1+($C$3/1200))</f>
        <v>103492.23162689061</v>
      </c>
      <c r="I453" s="25">
        <f t="shared" si="37"/>
        <v>6081.4069427704562</v>
      </c>
      <c r="J453" s="4">
        <f t="shared" si="38"/>
        <v>709996.96151402383</v>
      </c>
      <c r="K453" s="4" t="str">
        <f>IF(J453&gt;$K$5,"YES","")</f>
        <v/>
      </c>
      <c r="L453" s="4">
        <f t="shared" si="43"/>
        <v>2958.3206729750996</v>
      </c>
      <c r="M453" s="4">
        <f t="shared" si="44"/>
        <v>35499.848075701193</v>
      </c>
    </row>
    <row r="454" spans="1:13" x14ac:dyDescent="0.2">
      <c r="A454" s="134">
        <f t="shared" si="40"/>
        <v>55244</v>
      </c>
      <c r="B454" s="123">
        <f>(B453+C453)*(1+($C$3/1200))</f>
        <v>429724.5212820521</v>
      </c>
      <c r="C454" s="25">
        <f t="shared" si="37"/>
        <v>1540.3769657668579</v>
      </c>
      <c r="D454" s="128">
        <f>(D453+E453)*(1+($C$3/1200))</f>
        <v>76853.68158771866</v>
      </c>
      <c r="E454" s="25">
        <f t="shared" si="37"/>
        <v>0</v>
      </c>
      <c r="F454" s="128">
        <f>(F453+G453)*(1+($C$3/1200))</f>
        <v>109579.11725158956</v>
      </c>
      <c r="G454" s="25">
        <f t="shared" si="37"/>
        <v>0</v>
      </c>
      <c r="H454" s="128">
        <f>(H453+I453)*(1+($C$3/1200))</f>
        <v>109579.11725158956</v>
      </c>
      <c r="I454" s="25">
        <f t="shared" si="37"/>
        <v>0</v>
      </c>
      <c r="J454" s="4">
        <f t="shared" si="38"/>
        <v>725736.43737294991</v>
      </c>
      <c r="K454" s="4" t="str">
        <f>IF(J454&gt;$K$5,"YES","")</f>
        <v/>
      </c>
      <c r="L454" s="4">
        <f t="shared" si="43"/>
        <v>3023.9018223872913</v>
      </c>
      <c r="M454" s="4">
        <f t="shared" si="44"/>
        <v>36286.821868647494</v>
      </c>
    </row>
    <row r="455" spans="1:13" x14ac:dyDescent="0.2">
      <c r="A455" s="134">
        <f t="shared" si="40"/>
        <v>55274</v>
      </c>
      <c r="B455" s="123">
        <f>(B454+C454)*(1+($C$3/1200))</f>
        <v>431286.46149273135</v>
      </c>
      <c r="C455" s="25">
        <f t="shared" si="37"/>
        <v>1540.3769657668579</v>
      </c>
      <c r="D455" s="128">
        <f>(D454+E454)*(1+($C$3/1200))</f>
        <v>76857.524271798058</v>
      </c>
      <c r="E455" s="25">
        <f t="shared" si="37"/>
        <v>0</v>
      </c>
      <c r="F455" s="128">
        <f>(F454+G454)*(1+($C$3/1200))</f>
        <v>109584.59620745215</v>
      </c>
      <c r="G455" s="25">
        <f t="shared" si="37"/>
        <v>0</v>
      </c>
      <c r="H455" s="128">
        <f>(H454+I454)*(1+($C$3/1200))</f>
        <v>109584.59620745215</v>
      </c>
      <c r="I455" s="25">
        <f t="shared" si="37"/>
        <v>0</v>
      </c>
      <c r="J455" s="4">
        <f t="shared" si="38"/>
        <v>727313.17817943369</v>
      </c>
      <c r="K455" s="4" t="str">
        <f>IF(J455&gt;$K$5,"YES","")</f>
        <v/>
      </c>
      <c r="L455" s="4">
        <f t="shared" si="43"/>
        <v>3030.4715757476406</v>
      </c>
      <c r="M455" s="4">
        <f t="shared" si="44"/>
        <v>36365.658908971687</v>
      </c>
    </row>
    <row r="456" spans="1:13" x14ac:dyDescent="0.2">
      <c r="A456" s="134">
        <f t="shared" si="40"/>
        <v>55305</v>
      </c>
      <c r="B456" s="123">
        <f>(B455+C455)*(1+($C$3/1200))</f>
        <v>432848.47980042116</v>
      </c>
      <c r="C456" s="25">
        <f t="shared" si="37"/>
        <v>1540.3769657668579</v>
      </c>
      <c r="D456" s="128">
        <f>(D455+E455)*(1+($C$3/1200))</f>
        <v>76861.367148011661</v>
      </c>
      <c r="E456" s="25">
        <f t="shared" si="37"/>
        <v>0</v>
      </c>
      <c r="F456" s="128">
        <f>(F455+G455)*(1+($C$3/1200))</f>
        <v>109590.07543726254</v>
      </c>
      <c r="G456" s="25">
        <f t="shared" si="37"/>
        <v>0</v>
      </c>
      <c r="H456" s="128">
        <f>(H455+I455)*(1+($C$3/1200))</f>
        <v>109590.07543726254</v>
      </c>
      <c r="I456" s="25">
        <f t="shared" si="37"/>
        <v>0</v>
      </c>
      <c r="J456" s="4">
        <f t="shared" si="38"/>
        <v>728889.99782295793</v>
      </c>
      <c r="K456" s="4" t="str">
        <f>IF(J456&gt;$K$5,"YES","")</f>
        <v/>
      </c>
      <c r="L456" s="4">
        <f t="shared" si="43"/>
        <v>3037.0416575956583</v>
      </c>
      <c r="M456" s="4">
        <f t="shared" si="44"/>
        <v>36444.499891147898</v>
      </c>
    </row>
    <row r="457" spans="1:13" x14ac:dyDescent="0.2">
      <c r="A457" s="134">
        <f t="shared" si="40"/>
        <v>55335</v>
      </c>
      <c r="B457" s="123">
        <f>(B456+C456)*(1+($C$3/1200))</f>
        <v>434410.57620902633</v>
      </c>
      <c r="C457" s="25">
        <f t="shared" si="37"/>
        <v>1540.3769657668579</v>
      </c>
      <c r="D457" s="128">
        <f>(D456+E456)*(1+($C$3/1200))</f>
        <v>76865.210216369072</v>
      </c>
      <c r="E457" s="25">
        <f t="shared" si="37"/>
        <v>0</v>
      </c>
      <c r="F457" s="128">
        <f>(F456+G456)*(1+($C$3/1200))</f>
        <v>109595.55494103441</v>
      </c>
      <c r="G457" s="25">
        <f t="shared" si="37"/>
        <v>0</v>
      </c>
      <c r="H457" s="128">
        <f>(H456+I456)*(1+($C$3/1200))</f>
        <v>109595.55494103441</v>
      </c>
      <c r="I457" s="25">
        <f t="shared" si="37"/>
        <v>0</v>
      </c>
      <c r="J457" s="4">
        <f t="shared" si="38"/>
        <v>730466.89630746422</v>
      </c>
      <c r="K457" s="4" t="str">
        <f>IF(J457&gt;$K$5,"YES","")</f>
        <v/>
      </c>
      <c r="L457" s="4">
        <f t="shared" si="43"/>
        <v>3043.6120679477676</v>
      </c>
      <c r="M457" s="4">
        <f t="shared" si="44"/>
        <v>36523.34481537321</v>
      </c>
    </row>
    <row r="458" spans="1:13" x14ac:dyDescent="0.2">
      <c r="A458" s="134">
        <f t="shared" si="40"/>
        <v>55366</v>
      </c>
      <c r="B458" s="123">
        <f>(B457+C457)*(1+($C$3/1200))</f>
        <v>435972.75072245195</v>
      </c>
      <c r="C458" s="25">
        <f t="shared" si="37"/>
        <v>1540.3769657668579</v>
      </c>
      <c r="D458" s="128">
        <f>(D457+E457)*(1+($C$3/1200))</f>
        <v>76869.053476879897</v>
      </c>
      <c r="E458" s="25">
        <f t="shared" si="37"/>
        <v>0</v>
      </c>
      <c r="F458" s="128">
        <f>(F457+G457)*(1+($C$3/1200))</f>
        <v>109601.03471878148</v>
      </c>
      <c r="G458" s="25">
        <f t="shared" si="37"/>
        <v>0</v>
      </c>
      <c r="H458" s="128">
        <f>(H457+I457)*(1+($C$3/1200))</f>
        <v>109601.03471878148</v>
      </c>
      <c r="I458" s="25">
        <f t="shared" ref="I458:I521" si="45">IF(I$5="Annual",IF(MONTH($A458)=I$6,I$4,0),I$4)*(1+I$7)^(YEAR($A458)-YEAR($A$7))</f>
        <v>0</v>
      </c>
      <c r="J458" s="4">
        <f t="shared" si="38"/>
        <v>732043.87363689486</v>
      </c>
      <c r="K458" s="4" t="str">
        <f>IF(J458&gt;$K$5,"YES","")</f>
        <v/>
      </c>
      <c r="L458" s="4">
        <f t="shared" si="43"/>
        <v>3050.1828068203954</v>
      </c>
      <c r="M458" s="4">
        <f t="shared" si="44"/>
        <v>36602.193681844743</v>
      </c>
    </row>
    <row r="459" spans="1:13" x14ac:dyDescent="0.2">
      <c r="A459" s="134">
        <f t="shared" si="40"/>
        <v>55397</v>
      </c>
      <c r="B459" s="123">
        <f>(B458+C458)*(1+($C$3/1200))</f>
        <v>437535.00334460323</v>
      </c>
      <c r="C459" s="25">
        <f t="shared" ref="C459:I515" si="46">IF(C$5="Annual",IF(MONTH($A459)=C$6,C$4,0),C$4)*(1+C$7)^(YEAR($A459)-YEAR($A$7))</f>
        <v>1540.3769657668579</v>
      </c>
      <c r="D459" s="128">
        <f>(D458+E458)*(1+($C$3/1200))</f>
        <v>76872.896929553754</v>
      </c>
      <c r="E459" s="25">
        <f t="shared" si="46"/>
        <v>0</v>
      </c>
      <c r="F459" s="128">
        <f>(F458+G458)*(1+($C$3/1200))</f>
        <v>109606.51477051743</v>
      </c>
      <c r="G459" s="25">
        <f t="shared" si="46"/>
        <v>0</v>
      </c>
      <c r="H459" s="128">
        <f>(H458+I458)*(1+($C$3/1200))</f>
        <v>109606.51477051743</v>
      </c>
      <c r="I459" s="25">
        <f t="shared" si="46"/>
        <v>0</v>
      </c>
      <c r="J459" s="4">
        <f t="shared" ref="J459:J515" si="47">B459+D459+F459+H459</f>
        <v>733620.92981519189</v>
      </c>
      <c r="K459" s="4" t="str">
        <f>IF(J459&gt;$K$5,"YES","")</f>
        <v/>
      </c>
      <c r="L459" s="4">
        <f t="shared" si="43"/>
        <v>3056.7538742299662</v>
      </c>
      <c r="M459" s="4">
        <f t="shared" si="44"/>
        <v>36681.046490759596</v>
      </c>
    </row>
    <row r="460" spans="1:13" x14ac:dyDescent="0.2">
      <c r="A460" s="134">
        <f t="shared" ref="A460:A515" si="48">A459+DAY(DATE(YEAR(A459),MONTH(A459)+1,))</f>
        <v>55427</v>
      </c>
      <c r="B460" s="123">
        <f>(B459+C459)*(1+($C$3/1200))</f>
        <v>439097.33407938562</v>
      </c>
      <c r="C460" s="25">
        <f t="shared" si="46"/>
        <v>1540.3769657668579</v>
      </c>
      <c r="D460" s="128">
        <f>(D459+E459)*(1+($C$3/1200))</f>
        <v>76876.740574400246</v>
      </c>
      <c r="E460" s="25">
        <f t="shared" si="46"/>
        <v>0</v>
      </c>
      <c r="F460" s="128">
        <f>(F459+G459)*(1+($C$3/1200))</f>
        <v>109611.99509625597</v>
      </c>
      <c r="G460" s="25">
        <f t="shared" si="46"/>
        <v>0</v>
      </c>
      <c r="H460" s="128">
        <f>(H459+I459)*(1+($C$3/1200))</f>
        <v>109611.99509625597</v>
      </c>
      <c r="I460" s="25">
        <f t="shared" si="46"/>
        <v>0</v>
      </c>
      <c r="J460" s="4">
        <f t="shared" si="47"/>
        <v>735198.06484629773</v>
      </c>
      <c r="K460" s="4" t="str">
        <f>IF(J460&gt;$K$5,"YES","")</f>
        <v/>
      </c>
      <c r="L460" s="4">
        <f t="shared" si="43"/>
        <v>3063.3252701929073</v>
      </c>
      <c r="M460" s="4">
        <f t="shared" si="44"/>
        <v>36759.903242314889</v>
      </c>
    </row>
    <row r="461" spans="1:13" x14ac:dyDescent="0.2">
      <c r="A461" s="134">
        <f t="shared" si="48"/>
        <v>55458</v>
      </c>
      <c r="B461" s="123">
        <f>(B460+C460)*(1+($C$3/1200))</f>
        <v>440659.74293070473</v>
      </c>
      <c r="C461" s="25">
        <f t="shared" si="46"/>
        <v>1540.3769657668579</v>
      </c>
      <c r="D461" s="128">
        <f>(D460+E460)*(1+($C$3/1200))</f>
        <v>76880.584411428979</v>
      </c>
      <c r="E461" s="25">
        <f t="shared" si="46"/>
        <v>0</v>
      </c>
      <c r="F461" s="128">
        <f>(F460+G460)*(1+($C$3/1200))</f>
        <v>109617.47569601079</v>
      </c>
      <c r="G461" s="25">
        <f t="shared" si="46"/>
        <v>0</v>
      </c>
      <c r="H461" s="128">
        <f>(H460+I460)*(1+($C$3/1200))</f>
        <v>109617.47569601079</v>
      </c>
      <c r="I461" s="25">
        <f t="shared" si="46"/>
        <v>0</v>
      </c>
      <c r="J461" s="4">
        <f t="shared" si="47"/>
        <v>736775.27873415523</v>
      </c>
      <c r="K461" s="4" t="str">
        <f>IF(J461&gt;$K$5,"YES","")</f>
        <v/>
      </c>
      <c r="L461" s="4">
        <f t="shared" si="43"/>
        <v>3069.8969947256469</v>
      </c>
      <c r="M461" s="4">
        <f t="shared" si="44"/>
        <v>36838.763936707765</v>
      </c>
    </row>
    <row r="462" spans="1:13" x14ac:dyDescent="0.2">
      <c r="A462" s="134">
        <f t="shared" si="48"/>
        <v>55488</v>
      </c>
      <c r="B462" s="123">
        <f>(B461+C461)*(1+($C$3/1200))</f>
        <v>442222.22990246641</v>
      </c>
      <c r="C462" s="25">
        <f t="shared" si="46"/>
        <v>1540.3769657668579</v>
      </c>
      <c r="D462" s="128">
        <f>(D461+E461)*(1+($C$3/1200))</f>
        <v>76884.428440649557</v>
      </c>
      <c r="E462" s="25">
        <f t="shared" si="46"/>
        <v>0</v>
      </c>
      <c r="F462" s="128">
        <f>(F461+G461)*(1+($C$3/1200))</f>
        <v>109622.9565697956</v>
      </c>
      <c r="G462" s="25">
        <f t="shared" si="46"/>
        <v>0</v>
      </c>
      <c r="H462" s="128">
        <f>(H461+I461)*(1+($C$3/1200))</f>
        <v>109622.9565697956</v>
      </c>
      <c r="I462" s="25">
        <f t="shared" si="46"/>
        <v>0</v>
      </c>
      <c r="J462" s="4">
        <f t="shared" si="47"/>
        <v>738352.57148270716</v>
      </c>
      <c r="K462" s="4" t="str">
        <f>IF(J462&gt;$K$5,"YES","")</f>
        <v/>
      </c>
      <c r="L462" s="4">
        <f t="shared" si="43"/>
        <v>3076.4690478446132</v>
      </c>
      <c r="M462" s="4">
        <f t="shared" si="44"/>
        <v>36917.628574135357</v>
      </c>
    </row>
    <row r="463" spans="1:13" x14ac:dyDescent="0.2">
      <c r="A463" s="134">
        <f t="shared" si="48"/>
        <v>55519</v>
      </c>
      <c r="B463" s="123">
        <f>(B462+C462)*(1+($C$3/1200))</f>
        <v>443784.79499857669</v>
      </c>
      <c r="C463" s="25">
        <f t="shared" si="46"/>
        <v>1586.5882747398634</v>
      </c>
      <c r="D463" s="128">
        <f>(D462+E462)*(1+($C$3/1200))</f>
        <v>76888.272662071598</v>
      </c>
      <c r="E463" s="25">
        <f t="shared" si="46"/>
        <v>0</v>
      </c>
      <c r="F463" s="128">
        <f>(F462+G462)*(1+($C$3/1200))</f>
        <v>109628.4377176241</v>
      </c>
      <c r="G463" s="25">
        <f t="shared" si="46"/>
        <v>0</v>
      </c>
      <c r="H463" s="128">
        <f>(H462+I462)*(1+($C$3/1200))</f>
        <v>109628.4377176241</v>
      </c>
      <c r="I463" s="25">
        <f t="shared" si="46"/>
        <v>0</v>
      </c>
      <c r="J463" s="4">
        <f t="shared" si="47"/>
        <v>739929.94309589651</v>
      </c>
      <c r="K463" s="4" t="str">
        <f>IF(J463&gt;$K$5,"YES","")</f>
        <v/>
      </c>
      <c r="L463" s="4">
        <f t="shared" si="43"/>
        <v>3083.0414295662358</v>
      </c>
      <c r="M463" s="4">
        <f t="shared" si="44"/>
        <v>36996.49715479483</v>
      </c>
    </row>
    <row r="464" spans="1:13" x14ac:dyDescent="0.2">
      <c r="A464" s="134">
        <f t="shared" si="48"/>
        <v>55550</v>
      </c>
      <c r="B464" s="123">
        <f>(B463+C463)*(1+($C$3/1200))</f>
        <v>445393.65184248023</v>
      </c>
      <c r="C464" s="25">
        <f t="shared" si="46"/>
        <v>1586.5882747398634</v>
      </c>
      <c r="D464" s="128">
        <f>(D463+E463)*(1+($C$3/1200))</f>
        <v>76892.117075704708</v>
      </c>
      <c r="E464" s="25">
        <f t="shared" si="46"/>
        <v>0</v>
      </c>
      <c r="F464" s="128">
        <f>(F463+G463)*(1+($C$3/1200))</f>
        <v>109633.91913950999</v>
      </c>
      <c r="G464" s="25">
        <f t="shared" si="46"/>
        <v>0</v>
      </c>
      <c r="H464" s="128">
        <f>(H463+I463)*(1+($C$3/1200))</f>
        <v>109633.91913950999</v>
      </c>
      <c r="I464" s="25">
        <f t="shared" si="46"/>
        <v>0</v>
      </c>
      <c r="J464" s="4">
        <f t="shared" si="47"/>
        <v>741553.60719720495</v>
      </c>
      <c r="K464" s="4" t="str">
        <f>IF(J464&gt;$K$5,"YES","")</f>
        <v/>
      </c>
      <c r="L464" s="4">
        <f t="shared" si="43"/>
        <v>3089.8066966550209</v>
      </c>
      <c r="M464" s="4">
        <f t="shared" si="44"/>
        <v>37077.680359860249</v>
      </c>
    </row>
    <row r="465" spans="1:13" x14ac:dyDescent="0.2">
      <c r="A465" s="134">
        <f t="shared" si="48"/>
        <v>55579</v>
      </c>
      <c r="B465" s="123">
        <f>(B464+C464)*(1+($C$3/1200))</f>
        <v>447002.58912922599</v>
      </c>
      <c r="C465" s="25">
        <f t="shared" si="46"/>
        <v>1586.5882747398634</v>
      </c>
      <c r="D465" s="128">
        <f>(D464+E464)*(1+($C$3/1200))</f>
        <v>76895.961681558503</v>
      </c>
      <c r="E465" s="25">
        <f t="shared" si="46"/>
        <v>2000</v>
      </c>
      <c r="F465" s="128">
        <f>(F464+G464)*(1+($C$3/1200))</f>
        <v>109639.40083546698</v>
      </c>
      <c r="G465" s="25">
        <f t="shared" si="46"/>
        <v>6385.4772899089785</v>
      </c>
      <c r="H465" s="128">
        <f>(H464+I464)*(1+($C$3/1200))</f>
        <v>109639.40083546698</v>
      </c>
      <c r="I465" s="25">
        <f t="shared" si="46"/>
        <v>6385.4772899089785</v>
      </c>
      <c r="J465" s="4">
        <f t="shared" si="47"/>
        <v>743177.35248171841</v>
      </c>
      <c r="K465" s="4" t="str">
        <f>IF(J465&gt;$K$5,"YES","")</f>
        <v/>
      </c>
      <c r="L465" s="4">
        <f t="shared" si="43"/>
        <v>3096.57230200716</v>
      </c>
      <c r="M465" s="4">
        <f t="shared" si="44"/>
        <v>37158.86762408592</v>
      </c>
    </row>
    <row r="466" spans="1:13" x14ac:dyDescent="0.2">
      <c r="A466" s="134">
        <f t="shared" si="48"/>
        <v>55610</v>
      </c>
      <c r="B466" s="123">
        <f>(B465+C465)*(1+($C$3/1200))</f>
        <v>448611.60686283611</v>
      </c>
      <c r="C466" s="25">
        <f t="shared" si="46"/>
        <v>1586.5882747398634</v>
      </c>
      <c r="D466" s="128">
        <f>(D465+E465)*(1+($C$3/1200))</f>
        <v>78899.906479642596</v>
      </c>
      <c r="E466" s="25">
        <f t="shared" si="46"/>
        <v>0</v>
      </c>
      <c r="F466" s="128">
        <f>(F465+G465)*(1+($C$3/1200))</f>
        <v>116030.67936928224</v>
      </c>
      <c r="G466" s="25">
        <f t="shared" si="46"/>
        <v>0</v>
      </c>
      <c r="H466" s="128">
        <f>(H465+I465)*(1+($C$3/1200))</f>
        <v>116030.67936928224</v>
      </c>
      <c r="I466" s="25">
        <f t="shared" si="46"/>
        <v>0</v>
      </c>
      <c r="J466" s="4">
        <f t="shared" si="47"/>
        <v>759572.87208104308</v>
      </c>
      <c r="K466" s="4" t="str">
        <f>IF(J466&gt;$K$5,"YES","")</f>
        <v/>
      </c>
      <c r="L466" s="4">
        <f t="shared" si="43"/>
        <v>3164.8869670043464</v>
      </c>
      <c r="M466" s="4">
        <f t="shared" si="44"/>
        <v>37978.643604052158</v>
      </c>
    </row>
    <row r="467" spans="1:13" x14ac:dyDescent="0.2">
      <c r="A467" s="134">
        <f t="shared" si="48"/>
        <v>55640</v>
      </c>
      <c r="B467" s="123">
        <f>(B466+C466)*(1+($C$3/1200))</f>
        <v>450220.70504733291</v>
      </c>
      <c r="C467" s="25">
        <f t="shared" si="46"/>
        <v>1586.5882747398634</v>
      </c>
      <c r="D467" s="128">
        <f>(D466+E466)*(1+($C$3/1200))</f>
        <v>78903.851474966592</v>
      </c>
      <c r="E467" s="25">
        <f t="shared" si="46"/>
        <v>0</v>
      </c>
      <c r="F467" s="128">
        <f>(F466+G466)*(1+($C$3/1200))</f>
        <v>116036.48090325072</v>
      </c>
      <c r="G467" s="25">
        <f t="shared" si="46"/>
        <v>0</v>
      </c>
      <c r="H467" s="128">
        <f>(H466+I466)*(1+($C$3/1200))</f>
        <v>116036.48090325072</v>
      </c>
      <c r="I467" s="25">
        <f t="shared" si="46"/>
        <v>0</v>
      </c>
      <c r="J467" s="4">
        <f t="shared" si="47"/>
        <v>761197.51832880103</v>
      </c>
      <c r="K467" s="4" t="str">
        <f>IF(J467&gt;$K$5,"YES","")</f>
        <v/>
      </c>
      <c r="L467" s="4">
        <f t="shared" si="43"/>
        <v>3171.6563263700045</v>
      </c>
      <c r="M467" s="4">
        <f t="shared" si="44"/>
        <v>38059.875916440054</v>
      </c>
    </row>
    <row r="468" spans="1:13" x14ac:dyDescent="0.2">
      <c r="A468" s="134">
        <f t="shared" si="48"/>
        <v>55671</v>
      </c>
      <c r="B468" s="123">
        <f>(B467+C467)*(1+($C$3/1200))</f>
        <v>451829.8836867389</v>
      </c>
      <c r="C468" s="25">
        <f t="shared" si="46"/>
        <v>1586.5882747398634</v>
      </c>
      <c r="D468" s="128">
        <f>(D467+E467)*(1+($C$3/1200))</f>
        <v>78907.796667540344</v>
      </c>
      <c r="E468" s="25">
        <f t="shared" si="46"/>
        <v>0</v>
      </c>
      <c r="F468" s="128">
        <f>(F467+G467)*(1+($C$3/1200))</f>
        <v>116042.2827272959</v>
      </c>
      <c r="G468" s="25">
        <f t="shared" si="46"/>
        <v>0</v>
      </c>
      <c r="H468" s="128">
        <f>(H467+I467)*(1+($C$3/1200))</f>
        <v>116042.2827272959</v>
      </c>
      <c r="I468" s="25">
        <f t="shared" si="46"/>
        <v>0</v>
      </c>
      <c r="J468" s="4">
        <f t="shared" si="47"/>
        <v>762822.245808871</v>
      </c>
      <c r="K468" s="4" t="str">
        <f>IF(J468&gt;$K$5,"YES","")</f>
        <v/>
      </c>
      <c r="L468" s="4">
        <f t="shared" si="43"/>
        <v>3178.4260242036294</v>
      </c>
      <c r="M468" s="4">
        <f t="shared" si="44"/>
        <v>38141.112290443554</v>
      </c>
    </row>
    <row r="469" spans="1:13" x14ac:dyDescent="0.2">
      <c r="A469" s="134">
        <f t="shared" si="48"/>
        <v>55701</v>
      </c>
      <c r="B469" s="123">
        <f>(B468+C468)*(1+($C$3/1200))</f>
        <v>453439.14278507687</v>
      </c>
      <c r="C469" s="25">
        <f t="shared" si="46"/>
        <v>1586.5882747398634</v>
      </c>
      <c r="D469" s="128">
        <f>(D468+E468)*(1+($C$3/1200))</f>
        <v>78911.742057373733</v>
      </c>
      <c r="E469" s="25">
        <f t="shared" si="46"/>
        <v>0</v>
      </c>
      <c r="F469" s="128">
        <f>(F468+G468)*(1+($C$3/1200))</f>
        <v>116048.08484143227</v>
      </c>
      <c r="G469" s="25">
        <f t="shared" si="46"/>
        <v>0</v>
      </c>
      <c r="H469" s="128">
        <f>(H468+I468)*(1+($C$3/1200))</f>
        <v>116048.08484143227</v>
      </c>
      <c r="I469" s="25">
        <f t="shared" si="46"/>
        <v>0</v>
      </c>
      <c r="J469" s="4">
        <f t="shared" si="47"/>
        <v>764447.05452531518</v>
      </c>
      <c r="K469" s="4" t="str">
        <f>IF(J469&gt;$K$5,"YES","")</f>
        <v/>
      </c>
      <c r="L469" s="4">
        <f t="shared" si="43"/>
        <v>3185.1960605221466</v>
      </c>
      <c r="M469" s="4">
        <f t="shared" si="44"/>
        <v>38222.352726265759</v>
      </c>
    </row>
    <row r="470" spans="1:13" x14ac:dyDescent="0.2">
      <c r="A470" s="134">
        <f t="shared" si="48"/>
        <v>55732</v>
      </c>
      <c r="B470" s="123">
        <f>(B469+C469)*(1+($C$3/1200))</f>
        <v>455048.48234636977</v>
      </c>
      <c r="C470" s="25">
        <f t="shared" si="46"/>
        <v>1586.5882747398634</v>
      </c>
      <c r="D470" s="128">
        <f>(D469+E469)*(1+($C$3/1200))</f>
        <v>78915.687644476609</v>
      </c>
      <c r="E470" s="25">
        <f t="shared" si="46"/>
        <v>0</v>
      </c>
      <c r="F470" s="128">
        <f>(F469+G469)*(1+($C$3/1200))</f>
        <v>116053.88724567436</v>
      </c>
      <c r="G470" s="25">
        <f t="shared" si="46"/>
        <v>0</v>
      </c>
      <c r="H470" s="128">
        <f>(H469+I469)*(1+($C$3/1200))</f>
        <v>116053.88724567436</v>
      </c>
      <c r="I470" s="25">
        <f t="shared" si="46"/>
        <v>0</v>
      </c>
      <c r="J470" s="4">
        <f t="shared" si="47"/>
        <v>766071.94448219519</v>
      </c>
      <c r="K470" s="4" t="str">
        <f>IF(J470&gt;$K$5,"YES","")</f>
        <v/>
      </c>
      <c r="L470" s="4">
        <f t="shared" si="43"/>
        <v>3191.9664353424801</v>
      </c>
      <c r="M470" s="4">
        <f t="shared" si="44"/>
        <v>38303.597224109762</v>
      </c>
    </row>
    <row r="471" spans="1:13" x14ac:dyDescent="0.2">
      <c r="A471" s="134">
        <f t="shared" si="48"/>
        <v>55763</v>
      </c>
      <c r="B471" s="123">
        <f>(B470+C470)*(1+($C$3/1200))</f>
        <v>456657.90237464075</v>
      </c>
      <c r="C471" s="25">
        <f t="shared" si="46"/>
        <v>1586.5882747398634</v>
      </c>
      <c r="D471" s="128">
        <f>(D470+E470)*(1+($C$3/1200))</f>
        <v>78919.63342885884</v>
      </c>
      <c r="E471" s="25">
        <f t="shared" si="46"/>
        <v>0</v>
      </c>
      <c r="F471" s="128">
        <f>(F470+G470)*(1+($C$3/1200))</f>
        <v>116059.68994003665</v>
      </c>
      <c r="G471" s="25">
        <f t="shared" si="46"/>
        <v>0</v>
      </c>
      <c r="H471" s="128">
        <f>(H470+I470)*(1+($C$3/1200))</f>
        <v>116059.68994003665</v>
      </c>
      <c r="I471" s="25">
        <f t="shared" si="46"/>
        <v>0</v>
      </c>
      <c r="J471" s="4">
        <f t="shared" si="47"/>
        <v>767696.91568357288</v>
      </c>
      <c r="K471" s="4" t="str">
        <f>IF(J471&gt;$K$5,"YES","")</f>
        <v/>
      </c>
      <c r="L471" s="4">
        <f t="shared" si="43"/>
        <v>3198.7371486815537</v>
      </c>
      <c r="M471" s="4">
        <f t="shared" si="44"/>
        <v>38384.845784178644</v>
      </c>
    </row>
    <row r="472" spans="1:13" x14ac:dyDescent="0.2">
      <c r="A472" s="134">
        <f t="shared" si="48"/>
        <v>55793</v>
      </c>
      <c r="B472" s="123">
        <f>(B471+C471)*(1+($C$3/1200))</f>
        <v>458267.40287391312</v>
      </c>
      <c r="C472" s="25">
        <f t="shared" si="46"/>
        <v>1586.5882747398634</v>
      </c>
      <c r="D472" s="128">
        <f>(D471+E471)*(1+($C$3/1200))</f>
        <v>78923.579410530292</v>
      </c>
      <c r="E472" s="25">
        <f t="shared" si="46"/>
        <v>0</v>
      </c>
      <c r="F472" s="128">
        <f>(F471+G471)*(1+($C$3/1200))</f>
        <v>116065.49292453367</v>
      </c>
      <c r="G472" s="25">
        <f t="shared" si="46"/>
        <v>0</v>
      </c>
      <c r="H472" s="128">
        <f>(H471+I471)*(1+($C$3/1200))</f>
        <v>116065.49292453367</v>
      </c>
      <c r="I472" s="25">
        <f t="shared" si="46"/>
        <v>0</v>
      </c>
      <c r="J472" s="4">
        <f t="shared" si="47"/>
        <v>769321.96813351079</v>
      </c>
      <c r="K472" s="4" t="str">
        <f>IF(J472&gt;$K$5,"YES","")</f>
        <v/>
      </c>
      <c r="L472" s="4">
        <f t="shared" si="43"/>
        <v>3205.5082005562949</v>
      </c>
      <c r="M472" s="4">
        <f t="shared" si="44"/>
        <v>38466.098406675541</v>
      </c>
    </row>
    <row r="473" spans="1:13" x14ac:dyDescent="0.2">
      <c r="A473" s="134">
        <f t="shared" si="48"/>
        <v>55824</v>
      </c>
      <c r="B473" s="123">
        <f>(B472+C472)*(1+($C$3/1200))</f>
        <v>459876.98384821048</v>
      </c>
      <c r="C473" s="25">
        <f t="shared" si="46"/>
        <v>1586.5882747398634</v>
      </c>
      <c r="D473" s="128">
        <f>(D472+E472)*(1+($C$3/1200))</f>
        <v>78927.52558950083</v>
      </c>
      <c r="E473" s="25">
        <f t="shared" si="46"/>
        <v>0</v>
      </c>
      <c r="F473" s="128">
        <f>(F472+G472)*(1+($C$3/1200))</f>
        <v>116071.29619917991</v>
      </c>
      <c r="G473" s="25">
        <f t="shared" si="46"/>
        <v>0</v>
      </c>
      <c r="H473" s="128">
        <f>(H472+I472)*(1+($C$3/1200))</f>
        <v>116071.29619917991</v>
      </c>
      <c r="I473" s="25">
        <f t="shared" si="46"/>
        <v>0</v>
      </c>
      <c r="J473" s="4">
        <f t="shared" si="47"/>
        <v>770947.10183607123</v>
      </c>
      <c r="K473" s="4" t="str">
        <f>IF(J473&gt;$K$5,"YES","")</f>
        <v/>
      </c>
      <c r="L473" s="4">
        <f t="shared" si="43"/>
        <v>3212.27959098363</v>
      </c>
      <c r="M473" s="4">
        <f t="shared" si="44"/>
        <v>38547.355091803562</v>
      </c>
    </row>
    <row r="474" spans="1:13" x14ac:dyDescent="0.2">
      <c r="A474" s="134">
        <f t="shared" si="48"/>
        <v>55854</v>
      </c>
      <c r="B474" s="123">
        <f>(B473+C473)*(1+($C$3/1200))</f>
        <v>461486.64530155656</v>
      </c>
      <c r="C474" s="25">
        <f t="shared" si="46"/>
        <v>1586.5882747398634</v>
      </c>
      <c r="D474" s="128">
        <f>(D473+E473)*(1+($C$3/1200))</f>
        <v>78931.471965780307</v>
      </c>
      <c r="E474" s="25">
        <f t="shared" si="46"/>
        <v>0</v>
      </c>
      <c r="F474" s="128">
        <f>(F473+G473)*(1+($C$3/1200))</f>
        <v>116077.09976398989</v>
      </c>
      <c r="G474" s="25">
        <f t="shared" si="46"/>
        <v>0</v>
      </c>
      <c r="H474" s="128">
        <f>(H473+I473)*(1+($C$3/1200))</f>
        <v>116077.09976398989</v>
      </c>
      <c r="I474" s="25">
        <f t="shared" si="46"/>
        <v>0</v>
      </c>
      <c r="J474" s="4">
        <f t="shared" si="47"/>
        <v>772572.31679531676</v>
      </c>
      <c r="K474" s="4" t="str">
        <f>IF(J474&gt;$K$5,"YES","")</f>
        <v/>
      </c>
      <c r="L474" s="4">
        <f t="shared" si="43"/>
        <v>3219.0513199804864</v>
      </c>
      <c r="M474" s="4">
        <f t="shared" si="44"/>
        <v>38628.615839765836</v>
      </c>
    </row>
    <row r="475" spans="1:13" x14ac:dyDescent="0.2">
      <c r="A475" s="134">
        <f t="shared" si="48"/>
        <v>55885</v>
      </c>
      <c r="B475" s="123">
        <f>(B474+C474)*(1+($C$3/1200))</f>
        <v>463096.38723797526</v>
      </c>
      <c r="C475" s="25">
        <f t="shared" si="46"/>
        <v>1634.1859229820598</v>
      </c>
      <c r="D475" s="128">
        <f>(D474+E474)*(1+($C$3/1200))</f>
        <v>78935.418539378603</v>
      </c>
      <c r="E475" s="25">
        <f t="shared" si="46"/>
        <v>0</v>
      </c>
      <c r="F475" s="128">
        <f>(F474+G474)*(1+($C$3/1200))</f>
        <v>116082.9036189781</v>
      </c>
      <c r="G475" s="25">
        <f t="shared" si="46"/>
        <v>0</v>
      </c>
      <c r="H475" s="128">
        <f>(H474+I474)*(1+($C$3/1200))</f>
        <v>116082.9036189781</v>
      </c>
      <c r="I475" s="25">
        <f t="shared" si="46"/>
        <v>0</v>
      </c>
      <c r="J475" s="4">
        <f t="shared" si="47"/>
        <v>774197.61301531002</v>
      </c>
      <c r="K475" s="4" t="str">
        <f>IF(J475&gt;$K$5,"YES","")</f>
        <v/>
      </c>
      <c r="L475" s="4">
        <f t="shared" si="43"/>
        <v>3225.823387563792</v>
      </c>
      <c r="M475" s="4">
        <f t="shared" si="44"/>
        <v>38709.880650765503</v>
      </c>
    </row>
    <row r="476" spans="1:13" x14ac:dyDescent="0.2">
      <c r="A476" s="134">
        <f t="shared" si="48"/>
        <v>55916</v>
      </c>
      <c r="B476" s="123">
        <f>(B475+C475)*(1+($C$3/1200))</f>
        <v>464753.80968961539</v>
      </c>
      <c r="C476" s="25">
        <f t="shared" si="46"/>
        <v>1634.1859229820598</v>
      </c>
      <c r="D476" s="128">
        <f>(D475+E475)*(1+($C$3/1200))</f>
        <v>78939.365310305584</v>
      </c>
      <c r="E476" s="25">
        <f t="shared" si="46"/>
        <v>0</v>
      </c>
      <c r="F476" s="128">
        <f>(F475+G475)*(1+($C$3/1200))</f>
        <v>116088.70776415906</v>
      </c>
      <c r="G476" s="25">
        <f t="shared" si="46"/>
        <v>0</v>
      </c>
      <c r="H476" s="128">
        <f>(H475+I475)*(1+($C$3/1200))</f>
        <v>116088.70776415906</v>
      </c>
      <c r="I476" s="25">
        <f t="shared" si="46"/>
        <v>0</v>
      </c>
      <c r="J476" s="4">
        <f t="shared" si="47"/>
        <v>775870.59052823915</v>
      </c>
      <c r="K476" s="4" t="str">
        <f>IF(J476&gt;$K$5,"YES","")</f>
        <v/>
      </c>
      <c r="L476" s="4">
        <f t="shared" si="43"/>
        <v>3232.7941272009962</v>
      </c>
      <c r="M476" s="4">
        <f t="shared" si="44"/>
        <v>38793.529526411956</v>
      </c>
    </row>
    <row r="477" spans="1:13" x14ac:dyDescent="0.2">
      <c r="A477" s="134">
        <f t="shared" si="48"/>
        <v>55944</v>
      </c>
      <c r="B477" s="123">
        <f>(B476+C476)*(1+($C$3/1200))</f>
        <v>466411.31501237809</v>
      </c>
      <c r="C477" s="25">
        <f t="shared" si="46"/>
        <v>1634.1859229820598</v>
      </c>
      <c r="D477" s="128">
        <f>(D476+E476)*(1+($C$3/1200))</f>
        <v>78943.312278571102</v>
      </c>
      <c r="E477" s="25">
        <f t="shared" si="46"/>
        <v>2000</v>
      </c>
      <c r="F477" s="128">
        <f>(F476+G476)*(1+($C$3/1200))</f>
        <v>116094.51219954727</v>
      </c>
      <c r="G477" s="25">
        <f t="shared" si="46"/>
        <v>6704.7511544044291</v>
      </c>
      <c r="H477" s="128">
        <f>(H476+I476)*(1+($C$3/1200))</f>
        <v>116094.51219954727</v>
      </c>
      <c r="I477" s="25">
        <f t="shared" si="46"/>
        <v>6704.7511544044291</v>
      </c>
      <c r="J477" s="4">
        <f t="shared" si="47"/>
        <v>777543.65169004374</v>
      </c>
      <c r="K477" s="4" t="str">
        <f>IF(J477&gt;$K$5,"YES","")</f>
        <v/>
      </c>
      <c r="L477" s="4">
        <f t="shared" si="43"/>
        <v>3239.7652153751824</v>
      </c>
      <c r="M477" s="4">
        <f t="shared" si="44"/>
        <v>38877.182584502189</v>
      </c>
    </row>
    <row r="478" spans="1:13" x14ac:dyDescent="0.2">
      <c r="A478" s="134">
        <f t="shared" si="48"/>
        <v>55975</v>
      </c>
      <c r="B478" s="123">
        <f>(B477+C477)*(1+($C$3/1200))</f>
        <v>468068.90321040695</v>
      </c>
      <c r="C478" s="25">
        <f t="shared" si="46"/>
        <v>1634.1859229820598</v>
      </c>
      <c r="D478" s="128">
        <f>(D477+E477)*(1+($C$3/1200))</f>
        <v>80947.359444185044</v>
      </c>
      <c r="E478" s="25">
        <f t="shared" si="46"/>
        <v>0</v>
      </c>
      <c r="F478" s="128">
        <f>(F477+G477)*(1+($C$3/1200))</f>
        <v>122805.4033171194</v>
      </c>
      <c r="G478" s="25">
        <f t="shared" si="46"/>
        <v>0</v>
      </c>
      <c r="H478" s="128">
        <f>(H477+I477)*(1+($C$3/1200))</f>
        <v>122805.4033171194</v>
      </c>
      <c r="I478" s="25">
        <f t="shared" si="46"/>
        <v>0</v>
      </c>
      <c r="J478" s="4">
        <f t="shared" si="47"/>
        <v>794627.06928883097</v>
      </c>
      <c r="K478" s="4" t="str">
        <f>IF(J478&gt;$K$5,"YES","")</f>
        <v/>
      </c>
      <c r="L478" s="4">
        <f t="shared" si="43"/>
        <v>3310.9461220367957</v>
      </c>
      <c r="M478" s="4">
        <f t="shared" si="44"/>
        <v>39731.353464441549</v>
      </c>
    </row>
    <row r="479" spans="1:13" x14ac:dyDescent="0.2">
      <c r="A479" s="134">
        <f t="shared" si="48"/>
        <v>56005</v>
      </c>
      <c r="B479" s="123">
        <f>(B478+C478)*(1+($C$3/1200))</f>
        <v>469726.57428784569</v>
      </c>
      <c r="C479" s="25">
        <f t="shared" si="46"/>
        <v>1634.1859229820598</v>
      </c>
      <c r="D479" s="128">
        <f>(D478+E478)*(1+($C$3/1200))</f>
        <v>80951.406812157264</v>
      </c>
      <c r="E479" s="25">
        <f t="shared" si="46"/>
        <v>0</v>
      </c>
      <c r="F479" s="128">
        <f>(F478+G478)*(1+($C$3/1200))</f>
        <v>122811.54358728527</v>
      </c>
      <c r="G479" s="25">
        <f t="shared" si="46"/>
        <v>0</v>
      </c>
      <c r="H479" s="128">
        <f>(H478+I478)*(1+($C$3/1200))</f>
        <v>122811.54358728527</v>
      </c>
      <c r="I479" s="25">
        <f t="shared" si="46"/>
        <v>0</v>
      </c>
      <c r="J479" s="4">
        <f t="shared" si="47"/>
        <v>796301.06827457366</v>
      </c>
      <c r="K479" s="4" t="str">
        <f>IF(J479&gt;$K$5,"YES","")</f>
        <v/>
      </c>
      <c r="L479" s="4">
        <f t="shared" si="43"/>
        <v>3317.9211178107239</v>
      </c>
      <c r="M479" s="4">
        <f t="shared" si="44"/>
        <v>39815.053413728689</v>
      </c>
    </row>
    <row r="480" spans="1:13" x14ac:dyDescent="0.2">
      <c r="A480" s="134">
        <f t="shared" si="48"/>
        <v>56036</v>
      </c>
      <c r="B480" s="123">
        <f>(B479+C479)*(1+($C$3/1200))</f>
        <v>471384.32824883831</v>
      </c>
      <c r="C480" s="25">
        <f t="shared" si="46"/>
        <v>1634.1859229820598</v>
      </c>
      <c r="D480" s="128">
        <f>(D479+E479)*(1+($C$3/1200))</f>
        <v>80955.454382497875</v>
      </c>
      <c r="E480" s="25">
        <f t="shared" si="46"/>
        <v>0</v>
      </c>
      <c r="F480" s="128">
        <f>(F479+G479)*(1+($C$3/1200))</f>
        <v>122817.68416446465</v>
      </c>
      <c r="G480" s="25">
        <f t="shared" si="46"/>
        <v>0</v>
      </c>
      <c r="H480" s="128">
        <f>(H479+I479)*(1+($C$3/1200))</f>
        <v>122817.68416446465</v>
      </c>
      <c r="I480" s="25">
        <f t="shared" si="46"/>
        <v>0</v>
      </c>
      <c r="J480" s="4">
        <f t="shared" si="47"/>
        <v>797975.15096026566</v>
      </c>
      <c r="K480" s="4" t="str">
        <f>IF(J480&gt;$K$5,"YES","")</f>
        <v/>
      </c>
      <c r="L480" s="4">
        <f t="shared" si="43"/>
        <v>3324.8964623344405</v>
      </c>
      <c r="M480" s="4">
        <f t="shared" si="44"/>
        <v>39898.757548013287</v>
      </c>
    </row>
    <row r="481" spans="1:13" x14ac:dyDescent="0.2">
      <c r="A481" s="134">
        <f t="shared" si="48"/>
        <v>56066</v>
      </c>
      <c r="B481" s="123">
        <f>(B480+C480)*(1+($C$3/1200))</f>
        <v>473042.16509752901</v>
      </c>
      <c r="C481" s="25">
        <f t="shared" si="46"/>
        <v>1634.1859229820598</v>
      </c>
      <c r="D481" s="128">
        <f>(D480+E480)*(1+($C$3/1200))</f>
        <v>80959.502155217007</v>
      </c>
      <c r="E481" s="25">
        <f t="shared" si="46"/>
        <v>0</v>
      </c>
      <c r="F481" s="128">
        <f>(F480+G480)*(1+($C$3/1200))</f>
        <v>122823.82504867288</v>
      </c>
      <c r="G481" s="25">
        <f t="shared" si="46"/>
        <v>0</v>
      </c>
      <c r="H481" s="128">
        <f>(H480+I480)*(1+($C$3/1200))</f>
        <v>122823.82504867288</v>
      </c>
      <c r="I481" s="25">
        <f t="shared" si="46"/>
        <v>0</v>
      </c>
      <c r="J481" s="4">
        <f t="shared" si="47"/>
        <v>799649.31735009176</v>
      </c>
      <c r="K481" s="4" t="str">
        <f>IF(J481&gt;$K$5,"YES","")</f>
        <v/>
      </c>
      <c r="L481" s="4">
        <f t="shared" si="43"/>
        <v>3331.8721556253827</v>
      </c>
      <c r="M481" s="4">
        <f t="shared" si="44"/>
        <v>39982.465867504594</v>
      </c>
    </row>
    <row r="482" spans="1:13" x14ac:dyDescent="0.2">
      <c r="A482" s="134">
        <f t="shared" si="48"/>
        <v>56097</v>
      </c>
      <c r="B482" s="123">
        <f>(B481+C481)*(1+($C$3/1200))</f>
        <v>474700.08483806212</v>
      </c>
      <c r="C482" s="25">
        <f t="shared" si="46"/>
        <v>1634.1859229820598</v>
      </c>
      <c r="D482" s="128">
        <f>(D481+E481)*(1+($C$3/1200))</f>
        <v>80963.550130324773</v>
      </c>
      <c r="E482" s="25">
        <f t="shared" si="46"/>
        <v>0</v>
      </c>
      <c r="F482" s="128">
        <f>(F481+G481)*(1+($C$3/1200))</f>
        <v>122829.96623992533</v>
      </c>
      <c r="G482" s="25">
        <f t="shared" si="46"/>
        <v>0</v>
      </c>
      <c r="H482" s="128">
        <f>(H481+I481)*(1+($C$3/1200))</f>
        <v>122829.96623992533</v>
      </c>
      <c r="I482" s="25">
        <f t="shared" si="46"/>
        <v>0</v>
      </c>
      <c r="J482" s="4">
        <f t="shared" si="47"/>
        <v>801323.56744823756</v>
      </c>
      <c r="K482" s="4" t="str">
        <f>IF(J482&gt;$K$5,"YES","")</f>
        <v/>
      </c>
      <c r="L482" s="4">
        <f t="shared" si="43"/>
        <v>3338.8481977009901</v>
      </c>
      <c r="M482" s="4">
        <f t="shared" si="44"/>
        <v>40066.17837241188</v>
      </c>
    </row>
    <row r="483" spans="1:13" x14ac:dyDescent="0.2">
      <c r="A483" s="134">
        <f t="shared" si="48"/>
        <v>56128</v>
      </c>
      <c r="B483" s="123">
        <f>(B482+C482)*(1+($C$3/1200))</f>
        <v>476358.08747458225</v>
      </c>
      <c r="C483" s="25">
        <f t="shared" si="46"/>
        <v>1634.1859229820598</v>
      </c>
      <c r="D483" s="128">
        <f>(D482+E482)*(1+($C$3/1200))</f>
        <v>80967.5983078313</v>
      </c>
      <c r="E483" s="25">
        <f t="shared" si="46"/>
        <v>0</v>
      </c>
      <c r="F483" s="128">
        <f>(F482+G482)*(1+($C$3/1200))</f>
        <v>122836.10773823733</v>
      </c>
      <c r="G483" s="25">
        <f t="shared" si="46"/>
        <v>0</v>
      </c>
      <c r="H483" s="128">
        <f>(H482+I482)*(1+($C$3/1200))</f>
        <v>122836.10773823733</v>
      </c>
      <c r="I483" s="25">
        <f t="shared" si="46"/>
        <v>0</v>
      </c>
      <c r="J483" s="4">
        <f t="shared" si="47"/>
        <v>802997.90125888831</v>
      </c>
      <c r="K483" s="4" t="str">
        <f>IF(J483&gt;$K$5,"YES","")</f>
        <v/>
      </c>
      <c r="L483" s="4">
        <f t="shared" ref="L483:L515" si="49">J483*0.05/12</f>
        <v>3345.8245885787014</v>
      </c>
      <c r="M483" s="4">
        <f t="shared" ref="M483:M515" si="50">L483*12</f>
        <v>40149.895062944415</v>
      </c>
    </row>
    <row r="484" spans="1:13" x14ac:dyDescent="0.2">
      <c r="A484" s="134">
        <f t="shared" si="48"/>
        <v>56158</v>
      </c>
      <c r="B484" s="123">
        <f>(B483+C483)*(1+($C$3/1200))</f>
        <v>478016.17301123426</v>
      </c>
      <c r="C484" s="25">
        <f t="shared" si="46"/>
        <v>1634.1859229820598</v>
      </c>
      <c r="D484" s="128">
        <f>(D483+E483)*(1+($C$3/1200))</f>
        <v>80971.646687746703</v>
      </c>
      <c r="E484" s="25">
        <f t="shared" si="46"/>
        <v>0</v>
      </c>
      <c r="F484" s="128">
        <f>(F483+G483)*(1+($C$3/1200))</f>
        <v>122842.24954362426</v>
      </c>
      <c r="G484" s="25">
        <f t="shared" si="46"/>
        <v>0</v>
      </c>
      <c r="H484" s="128">
        <f>(H483+I483)*(1+($C$3/1200))</f>
        <v>122842.24954362426</v>
      </c>
      <c r="I484" s="25">
        <f t="shared" si="46"/>
        <v>0</v>
      </c>
      <c r="J484" s="4">
        <f t="shared" si="47"/>
        <v>804672.31878622947</v>
      </c>
      <c r="K484" s="4" t="str">
        <f>IF(J484&gt;$K$5,"YES","")</f>
        <v/>
      </c>
      <c r="L484" s="4">
        <f t="shared" si="49"/>
        <v>3352.8013282759566</v>
      </c>
      <c r="M484" s="4">
        <f t="shared" si="50"/>
        <v>40233.615939311479</v>
      </c>
    </row>
    <row r="485" spans="1:13" x14ac:dyDescent="0.2">
      <c r="A485" s="134">
        <f t="shared" si="48"/>
        <v>56189</v>
      </c>
      <c r="B485" s="123">
        <f>(B484+C484)*(1+($C$3/1200))</f>
        <v>479674.34145216306</v>
      </c>
      <c r="C485" s="25">
        <f t="shared" si="46"/>
        <v>1634.1859229820598</v>
      </c>
      <c r="D485" s="128">
        <f>(D484+E484)*(1+($C$3/1200))</f>
        <v>80975.695270081094</v>
      </c>
      <c r="E485" s="25">
        <f t="shared" si="46"/>
        <v>0</v>
      </c>
      <c r="F485" s="128">
        <f>(F484+G484)*(1+($C$3/1200))</f>
        <v>122848.39165610145</v>
      </c>
      <c r="G485" s="25">
        <f t="shared" si="46"/>
        <v>0</v>
      </c>
      <c r="H485" s="128">
        <f>(H484+I484)*(1+($C$3/1200))</f>
        <v>122848.39165610145</v>
      </c>
      <c r="I485" s="25">
        <f t="shared" si="46"/>
        <v>0</v>
      </c>
      <c r="J485" s="4">
        <f t="shared" si="47"/>
        <v>806346.82003444701</v>
      </c>
      <c r="K485" s="4" t="str">
        <f>IF(J485&gt;$K$5,"YES","")</f>
        <v/>
      </c>
      <c r="L485" s="4">
        <f t="shared" si="49"/>
        <v>3359.7784168101957</v>
      </c>
      <c r="M485" s="4">
        <f t="shared" si="50"/>
        <v>40317.34100172235</v>
      </c>
    </row>
    <row r="486" spans="1:13" x14ac:dyDescent="0.2">
      <c r="A486" s="134">
        <f t="shared" si="48"/>
        <v>56219</v>
      </c>
      <c r="B486" s="123">
        <f>(B485+C485)*(1+($C$3/1200))</f>
        <v>481332.59280151391</v>
      </c>
      <c r="C486" s="25">
        <f t="shared" si="46"/>
        <v>1634.1859229820598</v>
      </c>
      <c r="D486" s="128">
        <f>(D485+E485)*(1+($C$3/1200))</f>
        <v>80979.744054844603</v>
      </c>
      <c r="E486" s="25">
        <f t="shared" si="46"/>
        <v>0</v>
      </c>
      <c r="F486" s="128">
        <f>(F485+G485)*(1+($C$3/1200))</f>
        <v>122854.53407568426</v>
      </c>
      <c r="G486" s="25">
        <f t="shared" si="46"/>
        <v>0</v>
      </c>
      <c r="H486" s="128">
        <f>(H485+I485)*(1+($C$3/1200))</f>
        <v>122854.53407568426</v>
      </c>
      <c r="I486" s="25">
        <f t="shared" si="46"/>
        <v>0</v>
      </c>
      <c r="J486" s="4">
        <f t="shared" si="47"/>
        <v>808021.40500772698</v>
      </c>
      <c r="K486" s="4" t="str">
        <f>IF(J486&gt;$K$5,"YES","")</f>
        <v/>
      </c>
      <c r="L486" s="4">
        <f t="shared" si="49"/>
        <v>3366.7558541988624</v>
      </c>
      <c r="M486" s="4">
        <f t="shared" si="50"/>
        <v>40401.07025038635</v>
      </c>
    </row>
    <row r="487" spans="1:13" x14ac:dyDescent="0.2">
      <c r="A487" s="134">
        <f t="shared" si="48"/>
        <v>56250</v>
      </c>
      <c r="B487" s="123">
        <f>(B486+C486)*(1+($C$3/1200))</f>
        <v>482990.92706343223</v>
      </c>
      <c r="C487" s="25">
        <f t="shared" si="46"/>
        <v>1683.2115006715212</v>
      </c>
      <c r="D487" s="128">
        <f>(D486+E486)*(1+($C$3/1200))</f>
        <v>80983.793042047357</v>
      </c>
      <c r="E487" s="25">
        <f t="shared" si="46"/>
        <v>0</v>
      </c>
      <c r="F487" s="128">
        <f>(F486+G486)*(1+($C$3/1200))</f>
        <v>122860.67680238806</v>
      </c>
      <c r="G487" s="25">
        <f t="shared" si="46"/>
        <v>0</v>
      </c>
      <c r="H487" s="128">
        <f>(H486+I486)*(1+($C$3/1200))</f>
        <v>122860.67680238806</v>
      </c>
      <c r="I487" s="25">
        <f t="shared" si="46"/>
        <v>0</v>
      </c>
      <c r="J487" s="4">
        <f t="shared" si="47"/>
        <v>809696.07371025567</v>
      </c>
      <c r="K487" s="4" t="str">
        <f>IF(J487&gt;$K$5,"YES","")</f>
        <v/>
      </c>
      <c r="L487" s="4">
        <f t="shared" si="49"/>
        <v>3373.7336404593989</v>
      </c>
      <c r="M487" s="4">
        <f t="shared" si="50"/>
        <v>40484.803685512787</v>
      </c>
    </row>
    <row r="488" spans="1:13" x14ac:dyDescent="0.2">
      <c r="A488" s="134">
        <f t="shared" si="48"/>
        <v>56281</v>
      </c>
      <c r="B488" s="123">
        <f>(B487+C487)*(1+($C$3/1200))</f>
        <v>484698.37227103201</v>
      </c>
      <c r="C488" s="25">
        <f t="shared" si="46"/>
        <v>1683.2115006715212</v>
      </c>
      <c r="D488" s="128">
        <f>(D487+E487)*(1+($C$3/1200))</f>
        <v>80987.842231699469</v>
      </c>
      <c r="E488" s="25">
        <f t="shared" si="46"/>
        <v>0</v>
      </c>
      <c r="F488" s="128">
        <f>(F487+G487)*(1+($C$3/1200))</f>
        <v>122866.81983622818</v>
      </c>
      <c r="G488" s="25">
        <f t="shared" si="46"/>
        <v>0</v>
      </c>
      <c r="H488" s="128">
        <f>(H487+I487)*(1+($C$3/1200))</f>
        <v>122866.81983622818</v>
      </c>
      <c r="I488" s="25">
        <f t="shared" si="46"/>
        <v>0</v>
      </c>
      <c r="J488" s="4">
        <f t="shared" si="47"/>
        <v>811419.85417518776</v>
      </c>
      <c r="K488" s="4" t="str">
        <f>IF(J488&gt;$K$5,"YES","")</f>
        <v/>
      </c>
      <c r="L488" s="4">
        <f t="shared" si="49"/>
        <v>3380.9160590632823</v>
      </c>
      <c r="M488" s="4">
        <f t="shared" si="50"/>
        <v>40570.99270875939</v>
      </c>
    </row>
    <row r="489" spans="1:13" x14ac:dyDescent="0.2">
      <c r="A489" s="134">
        <f t="shared" si="48"/>
        <v>56309</v>
      </c>
      <c r="B489" s="123">
        <f>(B488+C488)*(1+($C$3/1200))</f>
        <v>486405.90285089216</v>
      </c>
      <c r="C489" s="25">
        <f t="shared" si="46"/>
        <v>1683.2115006715212</v>
      </c>
      <c r="D489" s="128">
        <f>(D488+E488)*(1+($C$3/1200))</f>
        <v>80991.891623811069</v>
      </c>
      <c r="E489" s="25">
        <f t="shared" si="46"/>
        <v>2000</v>
      </c>
      <c r="F489" s="128">
        <f>(F488+G488)*(1+($C$3/1200))</f>
        <v>122872.96317722001</v>
      </c>
      <c r="G489" s="25">
        <f t="shared" si="46"/>
        <v>7039.9887121246493</v>
      </c>
      <c r="H489" s="128">
        <f>(H488+I488)*(1+($C$3/1200))</f>
        <v>122872.96317722001</v>
      </c>
      <c r="I489" s="25">
        <f t="shared" si="46"/>
        <v>7039.9887121246493</v>
      </c>
      <c r="J489" s="4">
        <f t="shared" si="47"/>
        <v>813143.72082914319</v>
      </c>
      <c r="K489" s="4" t="str">
        <f>IF(J489&gt;$K$5,"YES","")</f>
        <v/>
      </c>
      <c r="L489" s="4">
        <f t="shared" si="49"/>
        <v>3388.0988367880968</v>
      </c>
      <c r="M489" s="4">
        <f t="shared" si="50"/>
        <v>40657.186041457164</v>
      </c>
    </row>
    <row r="490" spans="1:13" x14ac:dyDescent="0.2">
      <c r="A490" s="134">
        <f t="shared" si="48"/>
        <v>56340</v>
      </c>
      <c r="B490" s="123">
        <f>(B489+C489)*(1+($C$3/1200))</f>
        <v>488113.51880728133</v>
      </c>
      <c r="C490" s="25">
        <f t="shared" si="46"/>
        <v>1683.2115006715212</v>
      </c>
      <c r="D490" s="128">
        <f>(D489+E489)*(1+($C$3/1200))</f>
        <v>82996.041218392274</v>
      </c>
      <c r="E490" s="25">
        <f t="shared" si="46"/>
        <v>0</v>
      </c>
      <c r="F490" s="128">
        <f>(F489+G489)*(1+($C$3/1200))</f>
        <v>129919.44753693913</v>
      </c>
      <c r="G490" s="25">
        <f t="shared" si="46"/>
        <v>0</v>
      </c>
      <c r="H490" s="128">
        <f>(H489+I489)*(1+($C$3/1200))</f>
        <v>129919.44753693913</v>
      </c>
      <c r="I490" s="25">
        <f t="shared" si="46"/>
        <v>0</v>
      </c>
      <c r="J490" s="4">
        <f t="shared" si="47"/>
        <v>830948.45509955194</v>
      </c>
      <c r="K490" s="4" t="str">
        <f>IF(J490&gt;$K$5,"YES","")</f>
        <v/>
      </c>
      <c r="L490" s="4">
        <f t="shared" si="49"/>
        <v>3462.2852295814664</v>
      </c>
      <c r="M490" s="4">
        <f t="shared" si="50"/>
        <v>41547.422754977597</v>
      </c>
    </row>
    <row r="491" spans="1:13" x14ac:dyDescent="0.2">
      <c r="A491" s="134">
        <f t="shared" si="48"/>
        <v>56370</v>
      </c>
      <c r="B491" s="123">
        <f>(B490+C490)*(1+($C$3/1200))</f>
        <v>489821.2201444683</v>
      </c>
      <c r="C491" s="25">
        <f t="shared" si="46"/>
        <v>1683.2115006715212</v>
      </c>
      <c r="D491" s="128">
        <f>(D490+E490)*(1+($C$3/1200))</f>
        <v>83000.191020453203</v>
      </c>
      <c r="E491" s="25">
        <f t="shared" si="46"/>
        <v>0</v>
      </c>
      <c r="F491" s="128">
        <f>(F490+G490)*(1+($C$3/1200))</f>
        <v>129925.94350931598</v>
      </c>
      <c r="G491" s="25">
        <f t="shared" si="46"/>
        <v>0</v>
      </c>
      <c r="H491" s="128">
        <f>(H490+I490)*(1+($C$3/1200))</f>
        <v>129925.94350931598</v>
      </c>
      <c r="I491" s="25">
        <f t="shared" si="46"/>
        <v>0</v>
      </c>
      <c r="J491" s="4">
        <f t="shared" si="47"/>
        <v>832673.29818355339</v>
      </c>
      <c r="K491" s="4" t="str">
        <f>IF(J491&gt;$K$5,"YES","")</f>
        <v/>
      </c>
      <c r="L491" s="4">
        <f t="shared" si="49"/>
        <v>3469.472075764806</v>
      </c>
      <c r="M491" s="4">
        <f t="shared" si="50"/>
        <v>41633.664909177671</v>
      </c>
    </row>
    <row r="492" spans="1:13" x14ac:dyDescent="0.2">
      <c r="A492" s="134">
        <f t="shared" si="48"/>
        <v>56401</v>
      </c>
      <c r="B492" s="123">
        <f>(B491+C491)*(1+($C$3/1200))</f>
        <v>491529.00686672213</v>
      </c>
      <c r="C492" s="25">
        <f t="shared" si="46"/>
        <v>1683.2115006715212</v>
      </c>
      <c r="D492" s="128">
        <f>(D491+E491)*(1+($C$3/1200))</f>
        <v>83004.341030004231</v>
      </c>
      <c r="E492" s="25">
        <f t="shared" si="46"/>
        <v>0</v>
      </c>
      <c r="F492" s="128">
        <f>(F491+G491)*(1+($C$3/1200))</f>
        <v>129932.43980649147</v>
      </c>
      <c r="G492" s="25">
        <f t="shared" si="46"/>
        <v>0</v>
      </c>
      <c r="H492" s="128">
        <f>(H491+I491)*(1+($C$3/1200))</f>
        <v>129932.43980649147</v>
      </c>
      <c r="I492" s="25">
        <f t="shared" si="46"/>
        <v>0</v>
      </c>
      <c r="J492" s="4">
        <f t="shared" si="47"/>
        <v>834398.22750970931</v>
      </c>
      <c r="K492" s="4" t="str">
        <f>IF(J492&gt;$K$5,"YES","")</f>
        <v/>
      </c>
      <c r="L492" s="4">
        <f t="shared" si="49"/>
        <v>3476.659281290456</v>
      </c>
      <c r="M492" s="4">
        <f t="shared" si="50"/>
        <v>41719.91137548547</v>
      </c>
    </row>
    <row r="493" spans="1:13" x14ac:dyDescent="0.2">
      <c r="A493" s="134">
        <f t="shared" si="48"/>
        <v>56431</v>
      </c>
      <c r="B493" s="123">
        <f>(B492+C492)*(1+($C$3/1200))</f>
        <v>493236.87897831207</v>
      </c>
      <c r="C493" s="25">
        <f t="shared" si="46"/>
        <v>1683.2115006715212</v>
      </c>
      <c r="D493" s="128">
        <f>(D492+E492)*(1+($C$3/1200))</f>
        <v>83008.491247055746</v>
      </c>
      <c r="E493" s="25">
        <f t="shared" si="46"/>
        <v>0</v>
      </c>
      <c r="F493" s="128">
        <f>(F492+G492)*(1+($C$3/1200))</f>
        <v>129938.93642848181</v>
      </c>
      <c r="G493" s="25">
        <f t="shared" si="46"/>
        <v>0</v>
      </c>
      <c r="H493" s="128">
        <f>(H492+I492)*(1+($C$3/1200))</f>
        <v>129938.93642848181</v>
      </c>
      <c r="I493" s="25">
        <f t="shared" si="46"/>
        <v>0</v>
      </c>
      <c r="J493" s="4">
        <f t="shared" si="47"/>
        <v>836123.24308233149</v>
      </c>
      <c r="K493" s="4" t="str">
        <f>IF(J493&gt;$K$5,"YES","")</f>
        <v/>
      </c>
      <c r="L493" s="4">
        <f t="shared" si="49"/>
        <v>3483.8468461763819</v>
      </c>
      <c r="M493" s="4">
        <f t="shared" si="50"/>
        <v>41806.16215411658</v>
      </c>
    </row>
    <row r="494" spans="1:13" x14ac:dyDescent="0.2">
      <c r="A494" s="134">
        <f t="shared" si="48"/>
        <v>56462</v>
      </c>
      <c r="B494" s="123">
        <f>(B493+C493)*(1+($C$3/1200))</f>
        <v>494944.83648350759</v>
      </c>
      <c r="C494" s="25">
        <f t="shared" si="46"/>
        <v>1683.2115006715212</v>
      </c>
      <c r="D494" s="128">
        <f>(D493+E493)*(1+($C$3/1200))</f>
        <v>83012.641671618112</v>
      </c>
      <c r="E494" s="25">
        <f t="shared" si="46"/>
        <v>0</v>
      </c>
      <c r="F494" s="128">
        <f>(F493+G493)*(1+($C$3/1200))</f>
        <v>129945.43337530326</v>
      </c>
      <c r="G494" s="25">
        <f t="shared" si="46"/>
        <v>0</v>
      </c>
      <c r="H494" s="128">
        <f>(H493+I493)*(1+($C$3/1200))</f>
        <v>129945.43337530326</v>
      </c>
      <c r="I494" s="25">
        <f t="shared" si="46"/>
        <v>0</v>
      </c>
      <c r="J494" s="4">
        <f t="shared" si="47"/>
        <v>837848.34490573232</v>
      </c>
      <c r="K494" s="4" t="str">
        <f>IF(J494&gt;$K$5,"YES","")</f>
        <v/>
      </c>
      <c r="L494" s="4">
        <f t="shared" si="49"/>
        <v>3491.0347704405517</v>
      </c>
      <c r="M494" s="4">
        <f t="shared" si="50"/>
        <v>41892.417245286619</v>
      </c>
    </row>
    <row r="495" spans="1:13" x14ac:dyDescent="0.2">
      <c r="A495" s="134">
        <f t="shared" si="48"/>
        <v>56493</v>
      </c>
      <c r="B495" s="123">
        <f>(B494+C494)*(1+($C$3/1200))</f>
        <v>496652.8793865784</v>
      </c>
      <c r="C495" s="25">
        <f t="shared" si="46"/>
        <v>1683.2115006715212</v>
      </c>
      <c r="D495" s="128">
        <f>(D494+E494)*(1+($C$3/1200))</f>
        <v>83016.792303701703</v>
      </c>
      <c r="E495" s="25">
        <f t="shared" si="46"/>
        <v>0</v>
      </c>
      <c r="F495" s="128">
        <f>(F494+G494)*(1+($C$3/1200))</f>
        <v>129951.93064697203</v>
      </c>
      <c r="G495" s="25">
        <f t="shared" si="46"/>
        <v>0</v>
      </c>
      <c r="H495" s="128">
        <f>(H494+I494)*(1+($C$3/1200))</f>
        <v>129951.93064697203</v>
      </c>
      <c r="I495" s="25">
        <f t="shared" si="46"/>
        <v>0</v>
      </c>
      <c r="J495" s="4">
        <f t="shared" si="47"/>
        <v>839573.53298422415</v>
      </c>
      <c r="K495" s="4" t="str">
        <f>IF(J495&gt;$K$5,"YES","")</f>
        <v/>
      </c>
      <c r="L495" s="4">
        <f t="shared" si="49"/>
        <v>3498.223054100934</v>
      </c>
      <c r="M495" s="4">
        <f t="shared" si="50"/>
        <v>41978.676649211207</v>
      </c>
    </row>
    <row r="496" spans="1:13" x14ac:dyDescent="0.2">
      <c r="A496" s="134">
        <f t="shared" si="48"/>
        <v>56523</v>
      </c>
      <c r="B496" s="123">
        <f>(B495+C495)*(1+($C$3/1200))</f>
        <v>498361.00769179431</v>
      </c>
      <c r="C496" s="25">
        <f t="shared" si="46"/>
        <v>1683.2115006715212</v>
      </c>
      <c r="D496" s="128">
        <f>(D495+E495)*(1+($C$3/1200))</f>
        <v>83020.943143316894</v>
      </c>
      <c r="E496" s="25">
        <f t="shared" si="46"/>
        <v>0</v>
      </c>
      <c r="F496" s="128">
        <f>(F495+G495)*(1+($C$3/1200))</f>
        <v>129958.4282435044</v>
      </c>
      <c r="G496" s="25">
        <f t="shared" si="46"/>
        <v>0</v>
      </c>
      <c r="H496" s="128">
        <f>(H495+I495)*(1+($C$3/1200))</f>
        <v>129958.4282435044</v>
      </c>
      <c r="I496" s="25">
        <f t="shared" si="46"/>
        <v>0</v>
      </c>
      <c r="J496" s="4">
        <f t="shared" si="47"/>
        <v>841298.80732211994</v>
      </c>
      <c r="K496" s="4" t="str">
        <f>IF(J496&gt;$K$5,"YES","")</f>
        <v/>
      </c>
      <c r="L496" s="4">
        <f t="shared" si="49"/>
        <v>3505.4116971754997</v>
      </c>
      <c r="M496" s="4">
        <f t="shared" si="50"/>
        <v>42064.940366105999</v>
      </c>
    </row>
    <row r="497" spans="1:13" x14ac:dyDescent="0.2">
      <c r="A497" s="134">
        <f t="shared" si="48"/>
        <v>56554</v>
      </c>
      <c r="B497" s="123">
        <f>(B496+C496)*(1+($C$3/1200))</f>
        <v>500069.2214034255</v>
      </c>
      <c r="C497" s="25">
        <f t="shared" si="46"/>
        <v>1683.2115006715212</v>
      </c>
      <c r="D497" s="128">
        <f>(D496+E496)*(1+($C$3/1200))</f>
        <v>83025.094190474061</v>
      </c>
      <c r="E497" s="25">
        <f t="shared" si="46"/>
        <v>0</v>
      </c>
      <c r="F497" s="128">
        <f>(F496+G496)*(1+($C$3/1200))</f>
        <v>129964.92616491659</v>
      </c>
      <c r="G497" s="25">
        <f t="shared" si="46"/>
        <v>0</v>
      </c>
      <c r="H497" s="128">
        <f>(H496+I496)*(1+($C$3/1200))</f>
        <v>129964.92616491659</v>
      </c>
      <c r="I497" s="25">
        <f t="shared" si="46"/>
        <v>0</v>
      </c>
      <c r="J497" s="4">
        <f t="shared" si="47"/>
        <v>843024.16792373278</v>
      </c>
      <c r="K497" s="4" t="str">
        <f>IF(J497&gt;$K$5,"YES","")</f>
        <v/>
      </c>
      <c r="L497" s="4">
        <f t="shared" si="49"/>
        <v>3512.6006996822202</v>
      </c>
      <c r="M497" s="4">
        <f t="shared" si="50"/>
        <v>42151.208396186645</v>
      </c>
    </row>
    <row r="498" spans="1:13" x14ac:dyDescent="0.2">
      <c r="A498" s="134">
        <f t="shared" si="48"/>
        <v>56584</v>
      </c>
      <c r="B498" s="123">
        <f>(B497+C497)*(1+($C$3/1200))</f>
        <v>501777.52052574226</v>
      </c>
      <c r="C498" s="25">
        <f t="shared" si="46"/>
        <v>1683.2115006715212</v>
      </c>
      <c r="D498" s="128">
        <f>(D497+E497)*(1+($C$3/1200))</f>
        <v>83029.245445183595</v>
      </c>
      <c r="E498" s="25">
        <f t="shared" si="46"/>
        <v>0</v>
      </c>
      <c r="F498" s="128">
        <f>(F497+G497)*(1+($C$3/1200))</f>
        <v>129971.42441122484</v>
      </c>
      <c r="G498" s="25">
        <f t="shared" si="46"/>
        <v>0</v>
      </c>
      <c r="H498" s="128">
        <f>(H497+I497)*(1+($C$3/1200))</f>
        <v>129971.42441122484</v>
      </c>
      <c r="I498" s="25">
        <f t="shared" si="46"/>
        <v>0</v>
      </c>
      <c r="J498" s="4">
        <f t="shared" si="47"/>
        <v>844749.6147933756</v>
      </c>
      <c r="K498" s="4" t="str">
        <f>IF(J498&gt;$K$5,"YES","")</f>
        <v/>
      </c>
      <c r="L498" s="4">
        <f t="shared" si="49"/>
        <v>3519.7900616390652</v>
      </c>
      <c r="M498" s="4">
        <f t="shared" si="50"/>
        <v>42237.480739668783</v>
      </c>
    </row>
    <row r="499" spans="1:13" x14ac:dyDescent="0.2">
      <c r="A499" s="134">
        <f t="shared" si="48"/>
        <v>56615</v>
      </c>
      <c r="B499" s="123">
        <f>(B498+C498)*(1+($C$3/1200))</f>
        <v>503485.90506301518</v>
      </c>
      <c r="C499" s="25">
        <f t="shared" si="46"/>
        <v>1733.707845691667</v>
      </c>
      <c r="D499" s="128">
        <f>(D498+E498)*(1+($C$3/1200))</f>
        <v>83033.396907455855</v>
      </c>
      <c r="E499" s="25">
        <f t="shared" si="46"/>
        <v>0</v>
      </c>
      <c r="F499" s="128">
        <f>(F498+G498)*(1+($C$3/1200))</f>
        <v>129977.92298244542</v>
      </c>
      <c r="G499" s="25">
        <f t="shared" si="46"/>
        <v>0</v>
      </c>
      <c r="H499" s="128">
        <f>(H498+I498)*(1+($C$3/1200))</f>
        <v>129977.92298244542</v>
      </c>
      <c r="I499" s="25">
        <f t="shared" si="46"/>
        <v>0</v>
      </c>
      <c r="J499" s="4">
        <f t="shared" si="47"/>
        <v>846475.14793536195</v>
      </c>
      <c r="K499" s="4" t="str">
        <f>IF(J499&gt;$K$5,"YES","")</f>
        <v/>
      </c>
      <c r="L499" s="4">
        <f t="shared" si="49"/>
        <v>3526.9797830640086</v>
      </c>
      <c r="M499" s="4">
        <f t="shared" si="50"/>
        <v>42323.757396768102</v>
      </c>
    </row>
    <row r="500" spans="1:13" x14ac:dyDescent="0.2">
      <c r="A500" s="134">
        <f t="shared" si="48"/>
        <v>56646</v>
      </c>
      <c r="B500" s="123">
        <f>(B499+C499)*(1+($C$3/1200))</f>
        <v>505244.87388935231</v>
      </c>
      <c r="C500" s="25">
        <f t="shared" si="46"/>
        <v>1733.707845691667</v>
      </c>
      <c r="D500" s="128">
        <f>(D499+E499)*(1+($C$3/1200))</f>
        <v>83037.548577301233</v>
      </c>
      <c r="E500" s="25">
        <f t="shared" si="46"/>
        <v>0</v>
      </c>
      <c r="F500" s="128">
        <f>(F499+G499)*(1+($C$3/1200))</f>
        <v>129984.42187859456</v>
      </c>
      <c r="G500" s="25">
        <f t="shared" si="46"/>
        <v>0</v>
      </c>
      <c r="H500" s="128">
        <f>(H499+I499)*(1+($C$3/1200))</f>
        <v>129984.42187859456</v>
      </c>
      <c r="I500" s="25">
        <f t="shared" si="46"/>
        <v>0</v>
      </c>
      <c r="J500" s="4">
        <f t="shared" si="47"/>
        <v>848251.26622384263</v>
      </c>
      <c r="K500" s="4" t="str">
        <f>IF(J500&gt;$K$5,"YES","")</f>
        <v/>
      </c>
      <c r="L500" s="4">
        <f t="shared" si="49"/>
        <v>3534.3802759326777</v>
      </c>
      <c r="M500" s="4">
        <f t="shared" si="50"/>
        <v>42412.563311192134</v>
      </c>
    </row>
    <row r="501" spans="1:13" x14ac:dyDescent="0.2">
      <c r="A501" s="134">
        <f t="shared" si="48"/>
        <v>56674</v>
      </c>
      <c r="B501" s="123">
        <f>(B500+C500)*(1+($C$3/1200))</f>
        <v>507003.93066413078</v>
      </c>
      <c r="C501" s="25">
        <f t="shared" si="46"/>
        <v>1733.707845691667</v>
      </c>
      <c r="D501" s="128">
        <f>(D500+E500)*(1+($C$3/1200))</f>
        <v>83041.700454730104</v>
      </c>
      <c r="E501" s="25">
        <f t="shared" si="46"/>
        <v>2000</v>
      </c>
      <c r="F501" s="128">
        <f>(F500+G500)*(1+($C$3/1200))</f>
        <v>129990.92109968849</v>
      </c>
      <c r="G501" s="25">
        <f t="shared" si="46"/>
        <v>7391.9881477308818</v>
      </c>
      <c r="H501" s="128">
        <f>(H500+I500)*(1+($C$3/1200))</f>
        <v>129990.92109968849</v>
      </c>
      <c r="I501" s="25">
        <f t="shared" si="46"/>
        <v>7391.9881477308818</v>
      </c>
      <c r="J501" s="4">
        <f t="shared" si="47"/>
        <v>850027.47331823793</v>
      </c>
      <c r="K501" s="4" t="str">
        <f>IF(J501&gt;$K$5,"YES","")</f>
        <v/>
      </c>
      <c r="L501" s="4">
        <f t="shared" si="49"/>
        <v>3541.781138825992</v>
      </c>
      <c r="M501" s="4">
        <f t="shared" si="50"/>
        <v>42501.373665911902</v>
      </c>
    </row>
    <row r="502" spans="1:13" x14ac:dyDescent="0.2">
      <c r="A502" s="134">
        <f t="shared" si="48"/>
        <v>56705</v>
      </c>
      <c r="B502" s="123">
        <f>(B501+C501)*(1+($C$3/1200))</f>
        <v>508763.07539174799</v>
      </c>
      <c r="C502" s="25">
        <f t="shared" si="46"/>
        <v>1733.707845691667</v>
      </c>
      <c r="D502" s="128">
        <f>(D501+E501)*(1+($C$3/1200))</f>
        <v>85045.952539752849</v>
      </c>
      <c r="E502" s="25">
        <f t="shared" si="46"/>
        <v>0</v>
      </c>
      <c r="F502" s="128">
        <f>(F501+G501)*(1+($C$3/1200))</f>
        <v>137389.77839288177</v>
      </c>
      <c r="G502" s="25">
        <f t="shared" si="46"/>
        <v>0</v>
      </c>
      <c r="H502" s="128">
        <f>(H501+I501)*(1+($C$3/1200))</f>
        <v>137389.77839288177</v>
      </c>
      <c r="I502" s="25">
        <f t="shared" si="46"/>
        <v>0</v>
      </c>
      <c r="J502" s="4">
        <f t="shared" si="47"/>
        <v>868588.58471726428</v>
      </c>
      <c r="K502" s="4" t="str">
        <f>IF(J502&gt;$K$5,"YES","")</f>
        <v/>
      </c>
      <c r="L502" s="4">
        <f t="shared" si="49"/>
        <v>3619.1191029886013</v>
      </c>
      <c r="M502" s="4">
        <f t="shared" si="50"/>
        <v>43429.429235863216</v>
      </c>
    </row>
    <row r="503" spans="1:13" x14ac:dyDescent="0.2">
      <c r="A503" s="134">
        <f t="shared" si="48"/>
        <v>56735</v>
      </c>
      <c r="B503" s="123">
        <f>(B502+C502)*(1+($C$3/1200))</f>
        <v>510522.30807660159</v>
      </c>
      <c r="C503" s="25">
        <f t="shared" si="46"/>
        <v>1733.707845691667</v>
      </c>
      <c r="D503" s="128">
        <f>(D502+E502)*(1+($C$3/1200))</f>
        <v>85050.204837379846</v>
      </c>
      <c r="E503" s="25">
        <f t="shared" si="46"/>
        <v>0</v>
      </c>
      <c r="F503" s="128">
        <f>(F502+G502)*(1+($C$3/1200))</f>
        <v>137396.64788180141</v>
      </c>
      <c r="G503" s="25">
        <f t="shared" si="46"/>
        <v>0</v>
      </c>
      <c r="H503" s="128">
        <f>(H502+I502)*(1+($C$3/1200))</f>
        <v>137396.64788180141</v>
      </c>
      <c r="I503" s="25">
        <f t="shared" si="46"/>
        <v>0</v>
      </c>
      <c r="J503" s="4">
        <f t="shared" si="47"/>
        <v>870365.8086775844</v>
      </c>
      <c r="K503" s="4" t="str">
        <f>IF(J503&gt;$K$5,"YES","")</f>
        <v/>
      </c>
      <c r="L503" s="4">
        <f t="shared" si="49"/>
        <v>3626.5242028232683</v>
      </c>
      <c r="M503" s="4">
        <f t="shared" si="50"/>
        <v>43518.290433879221</v>
      </c>
    </row>
    <row r="504" spans="1:13" x14ac:dyDescent="0.2">
      <c r="A504" s="134">
        <f t="shared" si="48"/>
        <v>56766</v>
      </c>
      <c r="B504" s="123">
        <f>(B503+C503)*(1+($C$3/1200))</f>
        <v>512281.62872308941</v>
      </c>
      <c r="C504" s="25">
        <f t="shared" si="46"/>
        <v>1733.707845691667</v>
      </c>
      <c r="D504" s="128">
        <f>(D503+E503)*(1+($C$3/1200))</f>
        <v>85054.457347621719</v>
      </c>
      <c r="E504" s="25">
        <f t="shared" si="46"/>
        <v>0</v>
      </c>
      <c r="F504" s="128">
        <f>(F503+G503)*(1+($C$3/1200))</f>
        <v>137403.51771419551</v>
      </c>
      <c r="G504" s="25">
        <f t="shared" si="46"/>
        <v>0</v>
      </c>
      <c r="H504" s="128">
        <f>(H503+I503)*(1+($C$3/1200))</f>
        <v>137403.51771419551</v>
      </c>
      <c r="I504" s="25">
        <f t="shared" si="46"/>
        <v>0</v>
      </c>
      <c r="J504" s="4">
        <f t="shared" si="47"/>
        <v>872143.12149910221</v>
      </c>
      <c r="K504" s="4" t="str">
        <f>IF(J504&gt;$K$5,"YES","")</f>
        <v/>
      </c>
      <c r="L504" s="4">
        <f t="shared" si="49"/>
        <v>3633.929672912926</v>
      </c>
      <c r="M504" s="4">
        <f t="shared" si="50"/>
        <v>43607.156074955114</v>
      </c>
    </row>
    <row r="505" spans="1:13" x14ac:dyDescent="0.2">
      <c r="A505" s="134">
        <f t="shared" si="48"/>
        <v>56796</v>
      </c>
      <c r="B505" s="123">
        <f>(B504+C504)*(1+($C$3/1200))</f>
        <v>514041.03733560955</v>
      </c>
      <c r="C505" s="25">
        <f t="shared" si="46"/>
        <v>1733.707845691667</v>
      </c>
      <c r="D505" s="128">
        <f>(D504+E504)*(1+($C$3/1200))</f>
        <v>85058.710070489105</v>
      </c>
      <c r="E505" s="25">
        <f t="shared" si="46"/>
        <v>0</v>
      </c>
      <c r="F505" s="128">
        <f>(F504+G504)*(1+($C$3/1200))</f>
        <v>137410.38789008124</v>
      </c>
      <c r="G505" s="25">
        <f t="shared" si="46"/>
        <v>0</v>
      </c>
      <c r="H505" s="128">
        <f>(H504+I504)*(1+($C$3/1200))</f>
        <v>137410.38789008124</v>
      </c>
      <c r="I505" s="25">
        <f t="shared" si="46"/>
        <v>0</v>
      </c>
      <c r="J505" s="4">
        <f t="shared" si="47"/>
        <v>873920.52318626118</v>
      </c>
      <c r="K505" s="4" t="str">
        <f>IF(J505&gt;$K$5,"YES","")</f>
        <v/>
      </c>
      <c r="L505" s="4">
        <f t="shared" si="49"/>
        <v>3641.3355132760885</v>
      </c>
      <c r="M505" s="4">
        <f t="shared" si="50"/>
        <v>43696.026159313064</v>
      </c>
    </row>
    <row r="506" spans="1:13" x14ac:dyDescent="0.2">
      <c r="A506" s="134">
        <f t="shared" si="48"/>
        <v>56827</v>
      </c>
      <c r="B506" s="123">
        <f>(B505+C505)*(1+($C$3/1200))</f>
        <v>515800.53391856031</v>
      </c>
      <c r="C506" s="25">
        <f t="shared" si="46"/>
        <v>1733.707845691667</v>
      </c>
      <c r="D506" s="128">
        <f>(D505+E505)*(1+($C$3/1200))</f>
        <v>85062.963005992642</v>
      </c>
      <c r="E506" s="25">
        <f t="shared" si="46"/>
        <v>0</v>
      </c>
      <c r="F506" s="128">
        <f>(F505+G505)*(1+($C$3/1200))</f>
        <v>137417.25840947576</v>
      </c>
      <c r="G506" s="25">
        <f t="shared" si="46"/>
        <v>0</v>
      </c>
      <c r="H506" s="128">
        <f>(H505+I505)*(1+($C$3/1200))</f>
        <v>137417.25840947576</v>
      </c>
      <c r="I506" s="25">
        <f t="shared" si="46"/>
        <v>0</v>
      </c>
      <c r="J506" s="4">
        <f t="shared" si="47"/>
        <v>875698.01374350453</v>
      </c>
      <c r="K506" s="4" t="str">
        <f>IF(J506&gt;$K$5,"YES","")</f>
        <v/>
      </c>
      <c r="L506" s="4">
        <f t="shared" si="49"/>
        <v>3648.741723931269</v>
      </c>
      <c r="M506" s="4">
        <f t="shared" si="50"/>
        <v>43784.900687175228</v>
      </c>
    </row>
    <row r="507" spans="1:13" x14ac:dyDescent="0.2">
      <c r="A507" s="134">
        <f t="shared" si="48"/>
        <v>56858</v>
      </c>
      <c r="B507" s="123">
        <f>(B506+C506)*(1+($C$3/1200))</f>
        <v>517560.1184763402</v>
      </c>
      <c r="C507" s="25">
        <f t="shared" si="46"/>
        <v>1733.707845691667</v>
      </c>
      <c r="D507" s="128">
        <f>(D506+E506)*(1+($C$3/1200))</f>
        <v>85067.216154142952</v>
      </c>
      <c r="E507" s="25">
        <f t="shared" si="46"/>
        <v>0</v>
      </c>
      <c r="F507" s="128">
        <f>(F506+G506)*(1+($C$3/1200))</f>
        <v>137424.12927239624</v>
      </c>
      <c r="G507" s="25">
        <f t="shared" si="46"/>
        <v>0</v>
      </c>
      <c r="H507" s="128">
        <f>(H506+I506)*(1+($C$3/1200))</f>
        <v>137424.12927239624</v>
      </c>
      <c r="I507" s="25">
        <f t="shared" si="46"/>
        <v>0</v>
      </c>
      <c r="J507" s="4">
        <f t="shared" si="47"/>
        <v>877475.5931752756</v>
      </c>
      <c r="K507" s="4" t="str">
        <f>IF(J507&gt;$K$5,"YES","")</f>
        <v/>
      </c>
      <c r="L507" s="4">
        <f t="shared" si="49"/>
        <v>3656.1483048969822</v>
      </c>
      <c r="M507" s="4">
        <f t="shared" si="50"/>
        <v>43873.779658763786</v>
      </c>
    </row>
    <row r="508" spans="1:13" x14ac:dyDescent="0.2">
      <c r="A508" s="134">
        <f t="shared" si="48"/>
        <v>56888</v>
      </c>
      <c r="B508" s="123">
        <f>(B507+C507)*(1+($C$3/1200))</f>
        <v>519319.79101334803</v>
      </c>
      <c r="C508" s="25">
        <f t="shared" si="46"/>
        <v>1733.707845691667</v>
      </c>
      <c r="D508" s="128">
        <f>(D507+E507)*(1+($C$3/1200))</f>
        <v>85071.469514950673</v>
      </c>
      <c r="E508" s="25">
        <f t="shared" si="46"/>
        <v>0</v>
      </c>
      <c r="F508" s="128">
        <f>(F507+G507)*(1+($C$3/1200))</f>
        <v>137431.00047885987</v>
      </c>
      <c r="G508" s="25">
        <f t="shared" si="46"/>
        <v>0</v>
      </c>
      <c r="H508" s="128">
        <f>(H507+I507)*(1+($C$3/1200))</f>
        <v>137431.00047885987</v>
      </c>
      <c r="I508" s="25">
        <f t="shared" si="46"/>
        <v>0</v>
      </c>
      <c r="J508" s="4">
        <f t="shared" si="47"/>
        <v>879253.26148601843</v>
      </c>
      <c r="K508" s="4" t="str">
        <f>IF(J508&gt;$K$5,"YES","")</f>
        <v/>
      </c>
      <c r="L508" s="4">
        <f t="shared" si="49"/>
        <v>3663.5552561917434</v>
      </c>
      <c r="M508" s="4">
        <f t="shared" si="50"/>
        <v>43962.663074300923</v>
      </c>
    </row>
    <row r="509" spans="1:13" x14ac:dyDescent="0.2">
      <c r="A509" s="134">
        <f t="shared" si="48"/>
        <v>56919</v>
      </c>
      <c r="B509" s="123">
        <f>(B508+C508)*(1+($C$3/1200))</f>
        <v>521079.55153398268</v>
      </c>
      <c r="C509" s="25">
        <f t="shared" si="46"/>
        <v>1733.707845691667</v>
      </c>
      <c r="D509" s="128">
        <f>(D508+E508)*(1+($C$3/1200))</f>
        <v>85075.723088426428</v>
      </c>
      <c r="E509" s="25">
        <f t="shared" si="46"/>
        <v>0</v>
      </c>
      <c r="F509" s="128">
        <f>(F508+G508)*(1+($C$3/1200))</f>
        <v>137437.87202888384</v>
      </c>
      <c r="G509" s="25">
        <f t="shared" si="46"/>
        <v>0</v>
      </c>
      <c r="H509" s="128">
        <f>(H508+I508)*(1+($C$3/1200))</f>
        <v>137437.87202888384</v>
      </c>
      <c r="I509" s="25">
        <f t="shared" si="46"/>
        <v>0</v>
      </c>
      <c r="J509" s="4">
        <f t="shared" si="47"/>
        <v>881031.0186801767</v>
      </c>
      <c r="K509" s="4" t="str">
        <f>IF(J509&gt;$K$5,"YES","")</f>
        <v/>
      </c>
      <c r="L509" s="4">
        <f t="shared" si="49"/>
        <v>3670.9625778340701</v>
      </c>
      <c r="M509" s="4">
        <f t="shared" si="50"/>
        <v>44051.550934008839</v>
      </c>
    </row>
    <row r="510" spans="1:13" x14ac:dyDescent="0.2">
      <c r="A510" s="134">
        <f t="shared" si="48"/>
        <v>56949</v>
      </c>
      <c r="B510" s="123">
        <f>(B509+C509)*(1+($C$3/1200))</f>
        <v>522839.40004264336</v>
      </c>
      <c r="C510" s="25">
        <f t="shared" si="46"/>
        <v>1733.707845691667</v>
      </c>
      <c r="D510" s="128">
        <f>(D509+E509)*(1+($C$3/1200))</f>
        <v>85079.976874580854</v>
      </c>
      <c r="E510" s="25">
        <f t="shared" si="46"/>
        <v>0</v>
      </c>
      <c r="F510" s="128">
        <f>(F509+G509)*(1+($C$3/1200))</f>
        <v>137444.7439224853</v>
      </c>
      <c r="G510" s="25">
        <f t="shared" si="46"/>
        <v>0</v>
      </c>
      <c r="H510" s="128">
        <f>(H509+I509)*(1+($C$3/1200))</f>
        <v>137444.7439224853</v>
      </c>
      <c r="I510" s="25">
        <f t="shared" si="46"/>
        <v>0</v>
      </c>
      <c r="J510" s="4">
        <f t="shared" si="47"/>
        <v>882808.8647621948</v>
      </c>
      <c r="K510" s="4" t="str">
        <f>IF(J510&gt;$K$5,"YES","")</f>
        <v/>
      </c>
      <c r="L510" s="4">
        <f t="shared" si="49"/>
        <v>3678.3702698424786</v>
      </c>
      <c r="M510" s="4">
        <f t="shared" si="50"/>
        <v>44140.443238109743</v>
      </c>
    </row>
    <row r="511" spans="1:13" x14ac:dyDescent="0.2">
      <c r="A511" s="134">
        <f t="shared" si="48"/>
        <v>56980</v>
      </c>
      <c r="B511" s="123">
        <f>(B510+C510)*(1+($C$3/1200))</f>
        <v>524599.33654372953</v>
      </c>
      <c r="C511" s="25">
        <f t="shared" si="46"/>
        <v>1785.719081062417</v>
      </c>
      <c r="D511" s="128">
        <f>(D510+E510)*(1+($C$3/1200))</f>
        <v>85084.230873424589</v>
      </c>
      <c r="E511" s="25">
        <f t="shared" si="46"/>
        <v>0</v>
      </c>
      <c r="F511" s="128">
        <f>(F510+G510)*(1+($C$3/1200))</f>
        <v>137451.61615968143</v>
      </c>
      <c r="G511" s="25">
        <f t="shared" si="46"/>
        <v>0</v>
      </c>
      <c r="H511" s="128">
        <f>(H510+I510)*(1+($C$3/1200))</f>
        <v>137451.61615968143</v>
      </c>
      <c r="I511" s="25">
        <f t="shared" si="46"/>
        <v>0</v>
      </c>
      <c r="J511" s="4">
        <f t="shared" si="47"/>
        <v>884586.79973651702</v>
      </c>
      <c r="K511" s="4" t="str">
        <f>IF(J511&gt;$K$5,"YES","")</f>
        <v/>
      </c>
      <c r="L511" s="4">
        <f t="shared" si="49"/>
        <v>3685.7783322354881</v>
      </c>
      <c r="M511" s="4">
        <f t="shared" si="50"/>
        <v>44229.339986825857</v>
      </c>
    </row>
    <row r="512" spans="1:13" x14ac:dyDescent="0.2">
      <c r="A512" s="134">
        <f t="shared" si="48"/>
        <v>57011</v>
      </c>
      <c r="B512" s="123">
        <f>(B511+C511)*(1+($C$3/1200))</f>
        <v>526411.37487757334</v>
      </c>
      <c r="C512" s="25">
        <f t="shared" si="46"/>
        <v>1785.719081062417</v>
      </c>
      <c r="D512" s="128">
        <f>(D511+E511)*(1+($C$3/1200))</f>
        <v>85088.48508496827</v>
      </c>
      <c r="E512" s="25">
        <f t="shared" si="46"/>
        <v>0</v>
      </c>
      <c r="F512" s="128">
        <f>(F511+G511)*(1+($C$3/1200))</f>
        <v>137458.48874048944</v>
      </c>
      <c r="G512" s="25">
        <f t="shared" si="46"/>
        <v>0</v>
      </c>
      <c r="H512" s="128">
        <f>(H511+I511)*(1+($C$3/1200))</f>
        <v>137458.48874048944</v>
      </c>
      <c r="I512" s="25">
        <f t="shared" si="46"/>
        <v>0</v>
      </c>
      <c r="J512" s="4">
        <f t="shared" si="47"/>
        <v>886416.83744352055</v>
      </c>
      <c r="K512" s="4" t="str">
        <f>IF(J512&gt;$K$5,"YES","")</f>
        <v/>
      </c>
      <c r="L512" s="4">
        <f t="shared" si="49"/>
        <v>3693.4034893480025</v>
      </c>
      <c r="M512" s="4">
        <f t="shared" si="50"/>
        <v>44320.841872176032</v>
      </c>
    </row>
    <row r="513" spans="1:13" x14ac:dyDescent="0.2">
      <c r="A513" s="134">
        <f t="shared" si="48"/>
        <v>57040</v>
      </c>
      <c r="B513" s="123">
        <f>(B512+C512)*(1+($C$3/1200))</f>
        <v>528223.50381333381</v>
      </c>
      <c r="C513" s="25">
        <f t="shared" si="46"/>
        <v>1785.719081062417</v>
      </c>
      <c r="D513" s="128">
        <f>(D512+E512)*(1+($C$3/1200))</f>
        <v>85092.739509222534</v>
      </c>
      <c r="E513" s="25">
        <f t="shared" si="46"/>
        <v>2000</v>
      </c>
      <c r="F513" s="128">
        <f>(F512+G512)*(1+($C$3/1200))</f>
        <v>137465.36166492649</v>
      </c>
      <c r="G513" s="25">
        <f t="shared" si="46"/>
        <v>7761.5875551174258</v>
      </c>
      <c r="H513" s="128">
        <f>(H512+I512)*(1+($C$3/1200))</f>
        <v>137465.36166492649</v>
      </c>
      <c r="I513" s="25">
        <f t="shared" si="46"/>
        <v>7761.5875551174258</v>
      </c>
      <c r="J513" s="4">
        <f t="shared" si="47"/>
        <v>888246.96665240941</v>
      </c>
      <c r="K513" s="4" t="str">
        <f>IF(J513&gt;$K$5,"YES","")</f>
        <v/>
      </c>
      <c r="L513" s="4">
        <f t="shared" si="49"/>
        <v>3701.0290277183726</v>
      </c>
      <c r="M513" s="4">
        <f t="shared" si="50"/>
        <v>44412.348332620473</v>
      </c>
    </row>
    <row r="514" spans="1:13" x14ac:dyDescent="0.2">
      <c r="A514" s="134">
        <f t="shared" si="48"/>
        <v>57071</v>
      </c>
      <c r="B514" s="123">
        <f>(B513+C513)*(1+($C$3/1200))</f>
        <v>530035.72335554101</v>
      </c>
      <c r="C514" s="25">
        <f t="shared" si="46"/>
        <v>1785.719081062417</v>
      </c>
      <c r="D514" s="128">
        <f>(D513+E513)*(1+($C$3/1200))</f>
        <v>87097.094146198011</v>
      </c>
      <c r="E514" s="25">
        <f t="shared" si="46"/>
        <v>0</v>
      </c>
      <c r="F514" s="128">
        <f>(F513+G513)*(1+($C$3/1200))</f>
        <v>145234.21056750495</v>
      </c>
      <c r="G514" s="25">
        <f t="shared" si="46"/>
        <v>0</v>
      </c>
      <c r="H514" s="128">
        <f>(H513+I513)*(1+($C$3/1200))</f>
        <v>145234.21056750495</v>
      </c>
      <c r="I514" s="25">
        <f t="shared" si="46"/>
        <v>0</v>
      </c>
      <c r="J514" s="4">
        <f t="shared" si="47"/>
        <v>907601.23863674898</v>
      </c>
      <c r="K514" s="4" t="str">
        <f>IF(J514&gt;$K$5,"YES","")</f>
        <v/>
      </c>
      <c r="L514" s="4">
        <f t="shared" si="49"/>
        <v>3781.671827653121</v>
      </c>
      <c r="M514" s="4">
        <f t="shared" si="50"/>
        <v>45380.061931837452</v>
      </c>
    </row>
    <row r="515" spans="1:13" x14ac:dyDescent="0.2">
      <c r="A515" s="134">
        <f t="shared" ref="A515:A578" si="51">A514+DAY(DATE(YEAR(A514),MONTH(A514)+1,))</f>
        <v>57101</v>
      </c>
      <c r="B515" s="123">
        <f t="shared" ref="B515:B578" si="52">(B514+C514)*(1+($C$3/1200))</f>
        <v>531848.03350872535</v>
      </c>
      <c r="C515" s="25">
        <f t="shared" si="46"/>
        <v>1785.719081062417</v>
      </c>
      <c r="D515" s="128">
        <f t="shared" ref="D515:D578" si="53">(D514+E514)*(1+($C$3/1200))</f>
        <v>87101.449000905326</v>
      </c>
      <c r="E515" s="25">
        <f t="shared" si="46"/>
        <v>0</v>
      </c>
      <c r="F515" s="128">
        <f t="shared" ref="F515:F578" si="54">(F514+G514)*(1+($C$3/1200))</f>
        <v>145241.47227803335</v>
      </c>
      <c r="G515" s="25">
        <f t="shared" si="46"/>
        <v>0</v>
      </c>
      <c r="H515" s="128">
        <f t="shared" ref="H515:H578" si="55">(H514+I514)*(1+($C$3/1200))</f>
        <v>145241.47227803335</v>
      </c>
      <c r="I515" s="25">
        <f t="shared" si="46"/>
        <v>0</v>
      </c>
      <c r="J515" s="4">
        <f t="shared" ref="J515:J578" si="56">B515+D515+F515+H515</f>
        <v>909432.4270656975</v>
      </c>
      <c r="K515" s="4" t="str">
        <f>IF(J515&gt;$K$5,"YES","")</f>
        <v/>
      </c>
      <c r="L515" s="4">
        <f t="shared" si="49"/>
        <v>3789.3017794404063</v>
      </c>
      <c r="M515" s="4">
        <f t="shared" si="50"/>
        <v>45471.621353284878</v>
      </c>
    </row>
    <row r="516" spans="1:13" x14ac:dyDescent="0.2">
      <c r="A516" s="134">
        <f t="shared" si="51"/>
        <v>57132</v>
      </c>
      <c r="B516" s="123">
        <f t="shared" si="52"/>
        <v>533660.43427741737</v>
      </c>
      <c r="C516" s="25">
        <f t="shared" ref="C516:I579" si="57">IF(C$5="Annual",IF(MONTH($A516)=C$6,C$4,0),C$4)*(1+C$7)^(YEAR($A516)-YEAR($A$7))</f>
        <v>1785.719081062417</v>
      </c>
      <c r="D516" s="128">
        <f t="shared" si="53"/>
        <v>87105.804073355379</v>
      </c>
      <c r="E516" s="25">
        <f t="shared" si="57"/>
        <v>0</v>
      </c>
      <c r="F516" s="128">
        <f t="shared" si="54"/>
        <v>145248.73435164726</v>
      </c>
      <c r="G516" s="25">
        <f t="shared" si="57"/>
        <v>0</v>
      </c>
      <c r="H516" s="128">
        <f t="shared" si="55"/>
        <v>145248.73435164726</v>
      </c>
      <c r="I516" s="25">
        <f t="shared" si="57"/>
        <v>0</v>
      </c>
      <c r="J516" s="4">
        <f t="shared" si="56"/>
        <v>911263.7070540674</v>
      </c>
      <c r="K516" s="4" t="str">
        <f>IF(J516&gt;$K$5,"YES","")</f>
        <v/>
      </c>
    </row>
    <row r="517" spans="1:13" x14ac:dyDescent="0.2">
      <c r="A517" s="134">
        <f t="shared" si="51"/>
        <v>57162</v>
      </c>
      <c r="B517" s="123">
        <f t="shared" si="52"/>
        <v>535472.92566614784</v>
      </c>
      <c r="C517" s="25">
        <f t="shared" si="57"/>
        <v>1785.719081062417</v>
      </c>
      <c r="D517" s="128">
        <f t="shared" si="53"/>
        <v>87110.159363559054</v>
      </c>
      <c r="E517" s="25">
        <f t="shared" si="57"/>
        <v>0</v>
      </c>
      <c r="F517" s="128">
        <f t="shared" si="54"/>
        <v>145255.99678836486</v>
      </c>
      <c r="G517" s="25">
        <f t="shared" si="57"/>
        <v>0</v>
      </c>
      <c r="H517" s="128">
        <f t="shared" si="55"/>
        <v>145255.99678836486</v>
      </c>
      <c r="I517" s="25">
        <f t="shared" si="57"/>
        <v>0</v>
      </c>
      <c r="J517" s="4">
        <f t="shared" si="56"/>
        <v>913095.07860643661</v>
      </c>
      <c r="K517" s="4" t="str">
        <f>IF(J517&gt;$K$5,"YES","")</f>
        <v/>
      </c>
    </row>
    <row r="518" spans="1:13" x14ac:dyDescent="0.2">
      <c r="A518" s="134">
        <f t="shared" si="51"/>
        <v>57193</v>
      </c>
      <c r="B518" s="123">
        <f t="shared" si="52"/>
        <v>537285.50767944776</v>
      </c>
      <c r="C518" s="25">
        <f t="shared" si="57"/>
        <v>1785.719081062417</v>
      </c>
      <c r="D518" s="128">
        <f t="shared" si="53"/>
        <v>87114.514871527237</v>
      </c>
      <c r="E518" s="25">
        <f t="shared" si="57"/>
        <v>0</v>
      </c>
      <c r="F518" s="128">
        <f t="shared" si="54"/>
        <v>145263.2595882043</v>
      </c>
      <c r="G518" s="25">
        <f t="shared" si="57"/>
        <v>0</v>
      </c>
      <c r="H518" s="128">
        <f t="shared" si="55"/>
        <v>145263.2595882043</v>
      </c>
      <c r="I518" s="25">
        <f t="shared" si="57"/>
        <v>0</v>
      </c>
      <c r="J518" s="4">
        <f t="shared" si="56"/>
        <v>914926.54172738362</v>
      </c>
      <c r="K518" s="4" t="str">
        <f>IF(J518&gt;$K$5,"YES","")</f>
        <v/>
      </c>
    </row>
    <row r="519" spans="1:13" x14ac:dyDescent="0.2">
      <c r="A519" s="134">
        <f t="shared" si="51"/>
        <v>57224</v>
      </c>
      <c r="B519" s="123">
        <f t="shared" si="52"/>
        <v>539098.18032184837</v>
      </c>
      <c r="C519" s="25">
        <f t="shared" si="57"/>
        <v>1785.719081062417</v>
      </c>
      <c r="D519" s="128">
        <f t="shared" si="53"/>
        <v>87118.870597270827</v>
      </c>
      <c r="E519" s="25">
        <f t="shared" si="57"/>
        <v>0</v>
      </c>
      <c r="F519" s="128">
        <f t="shared" si="54"/>
        <v>145270.52275118371</v>
      </c>
      <c r="G519" s="25">
        <f t="shared" si="57"/>
        <v>0</v>
      </c>
      <c r="H519" s="128">
        <f t="shared" si="55"/>
        <v>145270.52275118371</v>
      </c>
      <c r="I519" s="25">
        <f t="shared" si="57"/>
        <v>0</v>
      </c>
      <c r="J519" s="4">
        <f t="shared" si="56"/>
        <v>916758.09642148658</v>
      </c>
      <c r="K519" s="4" t="str">
        <f>IF(J519&gt;$K$5,"YES","")</f>
        <v/>
      </c>
    </row>
    <row r="520" spans="1:13" x14ac:dyDescent="0.2">
      <c r="A520" s="134">
        <f t="shared" si="51"/>
        <v>57254</v>
      </c>
      <c r="B520" s="123">
        <f t="shared" si="52"/>
        <v>540910.94359788101</v>
      </c>
      <c r="C520" s="25">
        <f t="shared" si="57"/>
        <v>1785.719081062417</v>
      </c>
      <c r="D520" s="128">
        <f t="shared" si="53"/>
        <v>87123.226540800693</v>
      </c>
      <c r="E520" s="25">
        <f t="shared" si="57"/>
        <v>0</v>
      </c>
      <c r="F520" s="128">
        <f t="shared" si="54"/>
        <v>145277.78627732128</v>
      </c>
      <c r="G520" s="25">
        <f t="shared" si="57"/>
        <v>0</v>
      </c>
      <c r="H520" s="128">
        <f t="shared" si="55"/>
        <v>145277.78627732128</v>
      </c>
      <c r="I520" s="25">
        <f t="shared" si="57"/>
        <v>0</v>
      </c>
      <c r="J520" s="4">
        <f t="shared" si="56"/>
        <v>918589.74269332422</v>
      </c>
      <c r="K520" s="4" t="str">
        <f>IF(J520&gt;$K$5,"YES","")</f>
        <v/>
      </c>
    </row>
    <row r="521" spans="1:13" x14ac:dyDescent="0.2">
      <c r="A521" s="134">
        <f t="shared" si="51"/>
        <v>57285</v>
      </c>
      <c r="B521" s="123">
        <f t="shared" si="52"/>
        <v>542723.79751207749</v>
      </c>
      <c r="C521" s="25">
        <f t="shared" si="57"/>
        <v>1785.719081062417</v>
      </c>
      <c r="D521" s="128">
        <f t="shared" si="53"/>
        <v>87127.582702127736</v>
      </c>
      <c r="E521" s="25">
        <f t="shared" si="57"/>
        <v>0</v>
      </c>
      <c r="F521" s="128">
        <f t="shared" si="54"/>
        <v>145285.05016663516</v>
      </c>
      <c r="G521" s="25">
        <f t="shared" si="57"/>
        <v>0</v>
      </c>
      <c r="H521" s="128">
        <f t="shared" si="55"/>
        <v>145285.05016663516</v>
      </c>
      <c r="I521" s="25">
        <f t="shared" si="57"/>
        <v>0</v>
      </c>
      <c r="J521" s="4">
        <f t="shared" si="56"/>
        <v>920421.48054747563</v>
      </c>
      <c r="K521" s="4" t="str">
        <f>IF(J521&gt;$K$5,"YES","")</f>
        <v/>
      </c>
    </row>
    <row r="522" spans="1:13" x14ac:dyDescent="0.2">
      <c r="A522" s="134">
        <f t="shared" si="51"/>
        <v>57315</v>
      </c>
      <c r="B522" s="123">
        <f t="shared" si="52"/>
        <v>544536.74206896964</v>
      </c>
      <c r="C522" s="25">
        <f t="shared" si="57"/>
        <v>1785.719081062417</v>
      </c>
      <c r="D522" s="128">
        <f t="shared" si="53"/>
        <v>87131.939081262855</v>
      </c>
      <c r="E522" s="25">
        <f t="shared" si="57"/>
        <v>0</v>
      </c>
      <c r="F522" s="128">
        <f t="shared" si="54"/>
        <v>145292.31441914351</v>
      </c>
      <c r="G522" s="25">
        <f t="shared" si="57"/>
        <v>0</v>
      </c>
      <c r="H522" s="128">
        <f t="shared" si="55"/>
        <v>145292.31441914351</v>
      </c>
      <c r="I522" s="25">
        <f t="shared" si="57"/>
        <v>0</v>
      </c>
      <c r="J522" s="4">
        <f t="shared" si="56"/>
        <v>922253.30998851941</v>
      </c>
      <c r="K522" s="4" t="str">
        <f>IF(J522&gt;$K$5,"YES","")</f>
        <v/>
      </c>
    </row>
    <row r="523" spans="1:13" x14ac:dyDescent="0.2">
      <c r="A523" s="134">
        <f t="shared" si="51"/>
        <v>57346</v>
      </c>
      <c r="B523" s="123">
        <f t="shared" si="52"/>
        <v>546349.77727308962</v>
      </c>
      <c r="C523" s="25">
        <f t="shared" si="57"/>
        <v>1839.2906534942895</v>
      </c>
      <c r="D523" s="128">
        <f t="shared" si="53"/>
        <v>87136.295678216935</v>
      </c>
      <c r="E523" s="25">
        <f t="shared" si="57"/>
        <v>0</v>
      </c>
      <c r="F523" s="128">
        <f t="shared" si="54"/>
        <v>145299.5790348645</v>
      </c>
      <c r="G523" s="25">
        <f t="shared" si="57"/>
        <v>0</v>
      </c>
      <c r="H523" s="128">
        <f t="shared" si="55"/>
        <v>145299.5790348645</v>
      </c>
      <c r="I523" s="25">
        <f t="shared" si="57"/>
        <v>0</v>
      </c>
      <c r="J523" s="4">
        <f t="shared" si="56"/>
        <v>924085.23102103546</v>
      </c>
      <c r="K523" s="4" t="str">
        <f>IF(J523&gt;$K$5,"YES","")</f>
        <v/>
      </c>
    </row>
    <row r="524" spans="1:13" x14ac:dyDescent="0.2">
      <c r="A524" s="134">
        <f t="shared" si="51"/>
        <v>57377</v>
      </c>
      <c r="B524" s="123">
        <f t="shared" si="52"/>
        <v>548216.47737998026</v>
      </c>
      <c r="C524" s="25">
        <f t="shared" si="57"/>
        <v>1839.2906534942895</v>
      </c>
      <c r="D524" s="128">
        <f t="shared" si="53"/>
        <v>87140.65249300086</v>
      </c>
      <c r="E524" s="25">
        <f t="shared" si="57"/>
        <v>0</v>
      </c>
      <c r="F524" s="128">
        <f t="shared" si="54"/>
        <v>145306.84401381624</v>
      </c>
      <c r="G524" s="25">
        <f t="shared" si="57"/>
        <v>0</v>
      </c>
      <c r="H524" s="128">
        <f t="shared" si="55"/>
        <v>145306.84401381624</v>
      </c>
      <c r="I524" s="25">
        <f t="shared" si="57"/>
        <v>0</v>
      </c>
      <c r="J524" s="4">
        <f t="shared" si="56"/>
        <v>925970.81790061353</v>
      </c>
      <c r="K524" s="4" t="str">
        <f>IF(J524&gt;$K$5,"YES","")</f>
        <v/>
      </c>
    </row>
    <row r="525" spans="1:13" x14ac:dyDescent="0.2">
      <c r="A525" s="134">
        <f t="shared" si="51"/>
        <v>57405</v>
      </c>
      <c r="B525" s="123">
        <f t="shared" si="52"/>
        <v>550083.27082187624</v>
      </c>
      <c r="C525" s="25">
        <f t="shared" si="57"/>
        <v>1839.2906534942895</v>
      </c>
      <c r="D525" s="128">
        <f t="shared" si="53"/>
        <v>87145.009525625515</v>
      </c>
      <c r="E525" s="25">
        <f t="shared" si="57"/>
        <v>2000</v>
      </c>
      <c r="F525" s="128">
        <f t="shared" si="54"/>
        <v>145314.10935601694</v>
      </c>
      <c r="G525" s="25">
        <f t="shared" si="57"/>
        <v>8149.6669328732987</v>
      </c>
      <c r="H525" s="128">
        <f t="shared" si="55"/>
        <v>145314.10935601694</v>
      </c>
      <c r="I525" s="25">
        <f t="shared" si="57"/>
        <v>8149.6669328732987</v>
      </c>
      <c r="J525" s="4">
        <f t="shared" si="56"/>
        <v>927856.49905953568</v>
      </c>
      <c r="K525" s="4" t="str">
        <f>IF(J525&gt;$K$5,"YES","")</f>
        <v/>
      </c>
    </row>
    <row r="526" spans="1:13" x14ac:dyDescent="0.2">
      <c r="A526" s="134">
        <f t="shared" si="51"/>
        <v>57436</v>
      </c>
      <c r="B526" s="123">
        <f t="shared" si="52"/>
        <v>551950.15760344442</v>
      </c>
      <c r="C526" s="25">
        <f t="shared" si="57"/>
        <v>1839.2906534942895</v>
      </c>
      <c r="D526" s="128">
        <f t="shared" si="53"/>
        <v>89149.466776101806</v>
      </c>
      <c r="E526" s="25">
        <f t="shared" si="57"/>
        <v>0</v>
      </c>
      <c r="F526" s="128">
        <f t="shared" si="54"/>
        <v>153471.44947770471</v>
      </c>
      <c r="G526" s="25">
        <f t="shared" si="57"/>
        <v>0</v>
      </c>
      <c r="H526" s="128">
        <f t="shared" si="55"/>
        <v>153471.44947770471</v>
      </c>
      <c r="I526" s="25">
        <f t="shared" si="57"/>
        <v>0</v>
      </c>
      <c r="J526" s="4">
        <f t="shared" si="56"/>
        <v>948042.52333495568</v>
      </c>
      <c r="K526" s="4" t="str">
        <f>IF(J526&gt;$K$5,"YES","")</f>
        <v/>
      </c>
    </row>
    <row r="527" spans="1:13" x14ac:dyDescent="0.2">
      <c r="A527" s="134">
        <f t="shared" si="51"/>
        <v>57466</v>
      </c>
      <c r="B527" s="123">
        <f t="shared" si="52"/>
        <v>553817.13772935164</v>
      </c>
      <c r="C527" s="25">
        <f t="shared" si="57"/>
        <v>1839.2906534942895</v>
      </c>
      <c r="D527" s="128">
        <f t="shared" si="53"/>
        <v>89153.924249440621</v>
      </c>
      <c r="E527" s="25">
        <f t="shared" si="57"/>
        <v>0</v>
      </c>
      <c r="F527" s="128">
        <f t="shared" si="54"/>
        <v>153479.1230501786</v>
      </c>
      <c r="G527" s="25">
        <f t="shared" si="57"/>
        <v>0</v>
      </c>
      <c r="H527" s="128">
        <f t="shared" si="55"/>
        <v>153479.1230501786</v>
      </c>
      <c r="I527" s="25">
        <f t="shared" si="57"/>
        <v>0</v>
      </c>
      <c r="J527" s="4">
        <f t="shared" si="56"/>
        <v>949929.30807914957</v>
      </c>
      <c r="K527" s="4" t="str">
        <f>IF(J527&gt;$K$5,"YES","")</f>
        <v/>
      </c>
    </row>
    <row r="528" spans="1:13" x14ac:dyDescent="0.2">
      <c r="A528" s="134">
        <f t="shared" si="51"/>
        <v>57497</v>
      </c>
      <c r="B528" s="123">
        <f t="shared" si="52"/>
        <v>555684.21120426513</v>
      </c>
      <c r="C528" s="25">
        <f t="shared" si="57"/>
        <v>1839.2906534942895</v>
      </c>
      <c r="D528" s="128">
        <f t="shared" si="53"/>
        <v>89158.381945653106</v>
      </c>
      <c r="E528" s="25">
        <f t="shared" si="57"/>
        <v>0</v>
      </c>
      <c r="F528" s="128">
        <f t="shared" si="54"/>
        <v>153486.79700633112</v>
      </c>
      <c r="G528" s="25">
        <f t="shared" si="57"/>
        <v>0</v>
      </c>
      <c r="H528" s="128">
        <f t="shared" si="55"/>
        <v>153486.79700633112</v>
      </c>
      <c r="I528" s="25">
        <f t="shared" si="57"/>
        <v>0</v>
      </c>
      <c r="J528" s="4">
        <f t="shared" si="56"/>
        <v>951816.18716258055</v>
      </c>
      <c r="K528" s="4" t="str">
        <f>IF(J528&gt;$K$5,"YES","")</f>
        <v/>
      </c>
    </row>
    <row r="529" spans="1:11" x14ac:dyDescent="0.2">
      <c r="A529" s="134">
        <f t="shared" si="51"/>
        <v>57527</v>
      </c>
      <c r="B529" s="123">
        <f t="shared" si="52"/>
        <v>557551.37803285243</v>
      </c>
      <c r="C529" s="25">
        <f t="shared" si="57"/>
        <v>1839.2906534942895</v>
      </c>
      <c r="D529" s="128">
        <f t="shared" si="53"/>
        <v>89162.839864750393</v>
      </c>
      <c r="E529" s="25">
        <f t="shared" si="57"/>
        <v>0</v>
      </c>
      <c r="F529" s="128">
        <f t="shared" si="54"/>
        <v>153494.47134618147</v>
      </c>
      <c r="G529" s="25">
        <f t="shared" si="57"/>
        <v>0</v>
      </c>
      <c r="H529" s="128">
        <f t="shared" si="55"/>
        <v>153494.47134618147</v>
      </c>
      <c r="I529" s="25">
        <f t="shared" si="57"/>
        <v>0</v>
      </c>
      <c r="J529" s="4">
        <f t="shared" si="56"/>
        <v>953703.16058996576</v>
      </c>
      <c r="K529" s="4" t="str">
        <f>IF(J529&gt;$K$5,"YES","")</f>
        <v/>
      </c>
    </row>
    <row r="530" spans="1:11" x14ac:dyDescent="0.2">
      <c r="A530" s="134">
        <f t="shared" si="51"/>
        <v>57558</v>
      </c>
      <c r="B530" s="123">
        <f t="shared" si="52"/>
        <v>559418.6382197811</v>
      </c>
      <c r="C530" s="25">
        <f t="shared" si="57"/>
        <v>1839.2906534942895</v>
      </c>
      <c r="D530" s="128">
        <f t="shared" si="53"/>
        <v>89167.298006743644</v>
      </c>
      <c r="E530" s="25">
        <f t="shared" si="57"/>
        <v>0</v>
      </c>
      <c r="F530" s="128">
        <f t="shared" si="54"/>
        <v>153502.14606974879</v>
      </c>
      <c r="G530" s="25">
        <f t="shared" si="57"/>
        <v>0</v>
      </c>
      <c r="H530" s="128">
        <f t="shared" si="55"/>
        <v>153502.14606974879</v>
      </c>
      <c r="I530" s="25">
        <f t="shared" si="57"/>
        <v>0</v>
      </c>
      <c r="J530" s="4">
        <f t="shared" si="56"/>
        <v>955590.22836602235</v>
      </c>
      <c r="K530" s="4" t="str">
        <f>IF(J530&gt;$K$5,"YES","")</f>
        <v/>
      </c>
    </row>
    <row r="531" spans="1:11" x14ac:dyDescent="0.2">
      <c r="A531" s="134">
        <f t="shared" si="51"/>
        <v>57589</v>
      </c>
      <c r="B531" s="123">
        <f t="shared" si="52"/>
        <v>561285.99176971917</v>
      </c>
      <c r="C531" s="25">
        <f t="shared" si="57"/>
        <v>1839.2906534942895</v>
      </c>
      <c r="D531" s="128">
        <f t="shared" si="53"/>
        <v>89171.756371643991</v>
      </c>
      <c r="E531" s="25">
        <f t="shared" si="57"/>
        <v>0</v>
      </c>
      <c r="F531" s="128">
        <f t="shared" si="54"/>
        <v>153509.8211770523</v>
      </c>
      <c r="G531" s="25">
        <f t="shared" si="57"/>
        <v>0</v>
      </c>
      <c r="H531" s="128">
        <f t="shared" si="55"/>
        <v>153509.8211770523</v>
      </c>
      <c r="I531" s="25">
        <f t="shared" si="57"/>
        <v>0</v>
      </c>
      <c r="J531" s="4">
        <f t="shared" si="56"/>
        <v>957477.39049546781</v>
      </c>
      <c r="K531" s="4" t="str">
        <f>IF(J531&gt;$K$5,"YES","")</f>
        <v/>
      </c>
    </row>
    <row r="532" spans="1:11" x14ac:dyDescent="0.2">
      <c r="A532" s="134">
        <f t="shared" si="51"/>
        <v>57619</v>
      </c>
      <c r="B532" s="123">
        <f t="shared" si="52"/>
        <v>563153.43868733465</v>
      </c>
      <c r="C532" s="25">
        <f t="shared" si="57"/>
        <v>1839.2906534942895</v>
      </c>
      <c r="D532" s="128">
        <f t="shared" si="53"/>
        <v>89176.214959462581</v>
      </c>
      <c r="E532" s="25">
        <f t="shared" si="57"/>
        <v>0</v>
      </c>
      <c r="F532" s="128">
        <f t="shared" si="54"/>
        <v>153517.49666811118</v>
      </c>
      <c r="G532" s="25">
        <f t="shared" si="57"/>
        <v>0</v>
      </c>
      <c r="H532" s="128">
        <f t="shared" si="55"/>
        <v>153517.49666811118</v>
      </c>
      <c r="I532" s="25">
        <f t="shared" si="57"/>
        <v>0</v>
      </c>
      <c r="J532" s="4">
        <f t="shared" si="56"/>
        <v>959364.64698301954</v>
      </c>
      <c r="K532" s="4" t="str">
        <f>IF(J532&gt;$K$5,"YES","")</f>
        <v/>
      </c>
    </row>
    <row r="533" spans="1:11" x14ac:dyDescent="0.2">
      <c r="A533" s="134">
        <f t="shared" si="51"/>
        <v>57650</v>
      </c>
      <c r="B533" s="123">
        <f t="shared" si="52"/>
        <v>565020.97897729604</v>
      </c>
      <c r="C533" s="25">
        <f t="shared" si="57"/>
        <v>1839.2906534942895</v>
      </c>
      <c r="D533" s="128">
        <f t="shared" si="53"/>
        <v>89180.67377021056</v>
      </c>
      <c r="E533" s="25">
        <f t="shared" si="57"/>
        <v>0</v>
      </c>
      <c r="F533" s="128">
        <f t="shared" si="54"/>
        <v>153525.17254294461</v>
      </c>
      <c r="G533" s="25">
        <f t="shared" si="57"/>
        <v>0</v>
      </c>
      <c r="H533" s="128">
        <f t="shared" si="55"/>
        <v>153525.17254294461</v>
      </c>
      <c r="I533" s="25">
        <f t="shared" si="57"/>
        <v>0</v>
      </c>
      <c r="J533" s="4">
        <f t="shared" si="56"/>
        <v>961251.99783339584</v>
      </c>
      <c r="K533" s="4" t="str">
        <f>IF(J533&gt;$K$5,"YES","")</f>
        <v/>
      </c>
    </row>
    <row r="534" spans="1:11" x14ac:dyDescent="0.2">
      <c r="A534" s="134">
        <f t="shared" si="51"/>
        <v>57680</v>
      </c>
      <c r="B534" s="123">
        <f t="shared" si="52"/>
        <v>566888.61264427193</v>
      </c>
      <c r="C534" s="25">
        <f t="shared" si="57"/>
        <v>1839.2906534942895</v>
      </c>
      <c r="D534" s="128">
        <f t="shared" si="53"/>
        <v>89185.132803899076</v>
      </c>
      <c r="E534" s="25">
        <f t="shared" si="57"/>
        <v>0</v>
      </c>
      <c r="F534" s="128">
        <f t="shared" si="54"/>
        <v>153532.84880157176</v>
      </c>
      <c r="G534" s="25">
        <f t="shared" si="57"/>
        <v>0</v>
      </c>
      <c r="H534" s="128">
        <f t="shared" si="55"/>
        <v>153532.84880157176</v>
      </c>
      <c r="I534" s="25">
        <f t="shared" si="57"/>
        <v>0</v>
      </c>
      <c r="J534" s="4">
        <f t="shared" si="56"/>
        <v>963139.44305131456</v>
      </c>
      <c r="K534" s="4" t="str">
        <f>IF(J534&gt;$K$5,"YES","")</f>
        <v/>
      </c>
    </row>
    <row r="535" spans="1:11" x14ac:dyDescent="0.2">
      <c r="A535" s="134">
        <f t="shared" si="51"/>
        <v>57711</v>
      </c>
      <c r="B535" s="123">
        <f t="shared" si="52"/>
        <v>568756.33969293116</v>
      </c>
      <c r="C535" s="25">
        <f t="shared" si="57"/>
        <v>1894.469373099118</v>
      </c>
      <c r="D535" s="128">
        <f t="shared" si="53"/>
        <v>89189.592060539275</v>
      </c>
      <c r="E535" s="25">
        <f t="shared" si="57"/>
        <v>0</v>
      </c>
      <c r="F535" s="128">
        <f t="shared" si="54"/>
        <v>153540.52544401184</v>
      </c>
      <c r="G535" s="25">
        <f t="shared" si="57"/>
        <v>0</v>
      </c>
      <c r="H535" s="128">
        <f t="shared" si="55"/>
        <v>153540.52544401184</v>
      </c>
      <c r="I535" s="25">
        <f t="shared" si="57"/>
        <v>0</v>
      </c>
      <c r="J535" s="4">
        <f t="shared" si="56"/>
        <v>965026.98264149413</v>
      </c>
      <c r="K535" s="4" t="str">
        <f>IF(J535&gt;$K$5,"YES","")</f>
        <v/>
      </c>
    </row>
    <row r="536" spans="1:11" x14ac:dyDescent="0.2">
      <c r="A536" s="134">
        <f t="shared" si="51"/>
        <v>57742</v>
      </c>
      <c r="B536" s="123">
        <f t="shared" si="52"/>
        <v>570679.34160648368</v>
      </c>
      <c r="C536" s="25">
        <f t="shared" si="57"/>
        <v>1894.469373099118</v>
      </c>
      <c r="D536" s="128">
        <f t="shared" si="53"/>
        <v>89194.051540142318</v>
      </c>
      <c r="E536" s="25">
        <f t="shared" si="57"/>
        <v>0</v>
      </c>
      <c r="F536" s="128">
        <f t="shared" si="54"/>
        <v>153548.20247028407</v>
      </c>
      <c r="G536" s="25">
        <f t="shared" si="57"/>
        <v>0</v>
      </c>
      <c r="H536" s="128">
        <f t="shared" si="55"/>
        <v>153548.20247028407</v>
      </c>
      <c r="I536" s="25">
        <f t="shared" si="57"/>
        <v>0</v>
      </c>
      <c r="J536" s="4">
        <f t="shared" si="56"/>
        <v>966969.7980871941</v>
      </c>
      <c r="K536" s="4" t="str">
        <f>IF(J536&gt;$K$5,"YES","")</f>
        <v/>
      </c>
    </row>
    <row r="537" spans="1:11" x14ac:dyDescent="0.2">
      <c r="A537" s="134">
        <f t="shared" si="51"/>
        <v>57770</v>
      </c>
      <c r="B537" s="123">
        <f t="shared" si="52"/>
        <v>572602.43967013189</v>
      </c>
      <c r="C537" s="25">
        <f t="shared" si="57"/>
        <v>1894.469373099118</v>
      </c>
      <c r="D537" s="128">
        <f t="shared" si="53"/>
        <v>89198.511242719338</v>
      </c>
      <c r="E537" s="25">
        <f t="shared" si="57"/>
        <v>2000</v>
      </c>
      <c r="F537" s="128">
        <f t="shared" si="54"/>
        <v>153555.87988040759</v>
      </c>
      <c r="G537" s="25">
        <f t="shared" si="57"/>
        <v>8557.1502795169617</v>
      </c>
      <c r="H537" s="128">
        <f t="shared" si="55"/>
        <v>153555.87988040759</v>
      </c>
      <c r="I537" s="25">
        <f t="shared" si="57"/>
        <v>8557.1502795169617</v>
      </c>
      <c r="J537" s="4">
        <f t="shared" si="56"/>
        <v>968912.71067366644</v>
      </c>
      <c r="K537" s="4" t="str">
        <f>IF(J537&gt;$K$5,"YES","")</f>
        <v/>
      </c>
    </row>
    <row r="538" spans="1:11" x14ac:dyDescent="0.2">
      <c r="A538" s="134">
        <f t="shared" si="51"/>
        <v>57801</v>
      </c>
      <c r="B538" s="123">
        <f t="shared" si="52"/>
        <v>574525.63388868328</v>
      </c>
      <c r="C538" s="25">
        <f t="shared" si="57"/>
        <v>1894.469373099118</v>
      </c>
      <c r="D538" s="128">
        <f t="shared" si="53"/>
        <v>91203.071168281487</v>
      </c>
      <c r="E538" s="25">
        <f t="shared" si="57"/>
        <v>0</v>
      </c>
      <c r="F538" s="128">
        <f t="shared" si="54"/>
        <v>162121.13581143258</v>
      </c>
      <c r="G538" s="25">
        <f t="shared" si="57"/>
        <v>0</v>
      </c>
      <c r="H538" s="128">
        <f t="shared" si="55"/>
        <v>162121.13581143258</v>
      </c>
      <c r="I538" s="25">
        <f t="shared" si="57"/>
        <v>0</v>
      </c>
      <c r="J538" s="4">
        <f t="shared" si="56"/>
        <v>989970.97667983</v>
      </c>
      <c r="K538" s="4" t="str">
        <f>IF(J538&gt;$K$5,"YES","")</f>
        <v/>
      </c>
    </row>
    <row r="539" spans="1:11" x14ac:dyDescent="0.2">
      <c r="A539" s="134">
        <f t="shared" si="51"/>
        <v>57831</v>
      </c>
      <c r="B539" s="123">
        <f t="shared" si="52"/>
        <v>576448.92426694557</v>
      </c>
      <c r="C539" s="25">
        <f t="shared" si="57"/>
        <v>1894.469373099118</v>
      </c>
      <c r="D539" s="128">
        <f t="shared" si="53"/>
        <v>91207.631321839915</v>
      </c>
      <c r="E539" s="25">
        <f t="shared" si="57"/>
        <v>0</v>
      </c>
      <c r="F539" s="128">
        <f t="shared" si="54"/>
        <v>162129.24186822318</v>
      </c>
      <c r="G539" s="25">
        <f t="shared" si="57"/>
        <v>0</v>
      </c>
      <c r="H539" s="128">
        <f t="shared" si="55"/>
        <v>162129.24186822318</v>
      </c>
      <c r="I539" s="25">
        <f t="shared" si="57"/>
        <v>0</v>
      </c>
      <c r="J539" s="4">
        <f t="shared" si="56"/>
        <v>991915.0393252318</v>
      </c>
      <c r="K539" s="4" t="str">
        <f>IF(J539&gt;$K$5,"YES","")</f>
        <v/>
      </c>
    </row>
    <row r="540" spans="1:11" x14ac:dyDescent="0.2">
      <c r="A540" s="134">
        <f t="shared" si="51"/>
        <v>57862</v>
      </c>
      <c r="B540" s="123">
        <f t="shared" si="52"/>
        <v>578372.31080972683</v>
      </c>
      <c r="C540" s="25">
        <f t="shared" si="57"/>
        <v>1894.469373099118</v>
      </c>
      <c r="D540" s="128">
        <f t="shared" si="53"/>
        <v>91212.191703406017</v>
      </c>
      <c r="E540" s="25">
        <f t="shared" si="57"/>
        <v>0</v>
      </c>
      <c r="F540" s="128">
        <f t="shared" si="54"/>
        <v>162137.3483303166</v>
      </c>
      <c r="G540" s="25">
        <f t="shared" si="57"/>
        <v>0</v>
      </c>
      <c r="H540" s="128">
        <f t="shared" si="55"/>
        <v>162137.3483303166</v>
      </c>
      <c r="I540" s="25">
        <f t="shared" si="57"/>
        <v>0</v>
      </c>
      <c r="J540" s="4">
        <f t="shared" si="56"/>
        <v>993859.19917376607</v>
      </c>
      <c r="K540" s="4" t="str">
        <f>IF(J540&gt;$K$5,"YES","")</f>
        <v/>
      </c>
    </row>
    <row r="541" spans="1:11" x14ac:dyDescent="0.2">
      <c r="A541" s="134">
        <f t="shared" si="51"/>
        <v>57892</v>
      </c>
      <c r="B541" s="123">
        <f t="shared" si="52"/>
        <v>580295.79352183524</v>
      </c>
      <c r="C541" s="25">
        <f t="shared" si="57"/>
        <v>1894.469373099118</v>
      </c>
      <c r="D541" s="128">
        <f t="shared" si="53"/>
        <v>91216.752312991201</v>
      </c>
      <c r="E541" s="25">
        <f t="shared" si="57"/>
        <v>0</v>
      </c>
      <c r="F541" s="128">
        <f t="shared" si="54"/>
        <v>162145.45519773313</v>
      </c>
      <c r="G541" s="25">
        <f t="shared" si="57"/>
        <v>0</v>
      </c>
      <c r="H541" s="128">
        <f t="shared" si="55"/>
        <v>162145.45519773313</v>
      </c>
      <c r="I541" s="25">
        <f t="shared" si="57"/>
        <v>0</v>
      </c>
      <c r="J541" s="4">
        <f t="shared" si="56"/>
        <v>995803.45623029268</v>
      </c>
      <c r="K541" s="4" t="str">
        <f>IF(J541&gt;$K$5,"YES","")</f>
        <v/>
      </c>
    </row>
    <row r="542" spans="1:11" x14ac:dyDescent="0.2">
      <c r="A542" s="134">
        <f t="shared" si="51"/>
        <v>57923</v>
      </c>
      <c r="B542" s="123">
        <f t="shared" si="52"/>
        <v>582219.37240807922</v>
      </c>
      <c r="C542" s="25">
        <f t="shared" si="57"/>
        <v>1894.469373099118</v>
      </c>
      <c r="D542" s="128">
        <f t="shared" si="53"/>
        <v>91221.31315060686</v>
      </c>
      <c r="E542" s="25">
        <f t="shared" si="57"/>
        <v>0</v>
      </c>
      <c r="F542" s="128">
        <f t="shared" si="54"/>
        <v>162153.56247049302</v>
      </c>
      <c r="G542" s="25">
        <f t="shared" si="57"/>
        <v>0</v>
      </c>
      <c r="H542" s="128">
        <f t="shared" si="55"/>
        <v>162153.56247049302</v>
      </c>
      <c r="I542" s="25">
        <f t="shared" si="57"/>
        <v>0</v>
      </c>
      <c r="J542" s="4">
        <f t="shared" si="56"/>
        <v>997747.81049967208</v>
      </c>
      <c r="K542" s="4" t="str">
        <f>IF(J542&gt;$K$5,"YES","")</f>
        <v/>
      </c>
    </row>
    <row r="543" spans="1:11" x14ac:dyDescent="0.2">
      <c r="A543" s="134">
        <f t="shared" si="51"/>
        <v>57954</v>
      </c>
      <c r="B543" s="123">
        <f t="shared" si="52"/>
        <v>584143.04747326754</v>
      </c>
      <c r="C543" s="25">
        <f t="shared" si="57"/>
        <v>1894.469373099118</v>
      </c>
      <c r="D543" s="128">
        <f t="shared" si="53"/>
        <v>91225.874216264405</v>
      </c>
      <c r="E543" s="25">
        <f t="shared" si="57"/>
        <v>0</v>
      </c>
      <c r="F543" s="128">
        <f t="shared" si="54"/>
        <v>162161.67014861657</v>
      </c>
      <c r="G543" s="25">
        <f t="shared" si="57"/>
        <v>0</v>
      </c>
      <c r="H543" s="128">
        <f t="shared" si="55"/>
        <v>162161.67014861657</v>
      </c>
      <c r="I543" s="25">
        <f t="shared" si="57"/>
        <v>0</v>
      </c>
      <c r="J543" s="4">
        <f t="shared" si="56"/>
        <v>999692.26198676508</v>
      </c>
      <c r="K543" s="4" t="str">
        <f>IF(J543&gt;$K$5,"YES","")</f>
        <v/>
      </c>
    </row>
    <row r="544" spans="1:11" x14ac:dyDescent="0.2">
      <c r="A544" s="134">
        <f t="shared" si="51"/>
        <v>57984</v>
      </c>
      <c r="B544" s="123">
        <f t="shared" si="52"/>
        <v>586066.81872220908</v>
      </c>
      <c r="C544" s="25">
        <f t="shared" si="57"/>
        <v>1894.469373099118</v>
      </c>
      <c r="D544" s="128">
        <f t="shared" si="53"/>
        <v>91230.435509975228</v>
      </c>
      <c r="E544" s="25">
        <f t="shared" si="57"/>
        <v>0</v>
      </c>
      <c r="F544" s="128">
        <f t="shared" si="54"/>
        <v>162169.77823212402</v>
      </c>
      <c r="G544" s="25">
        <f t="shared" si="57"/>
        <v>0</v>
      </c>
      <c r="H544" s="128">
        <f t="shared" si="55"/>
        <v>162169.77823212402</v>
      </c>
      <c r="I544" s="25">
        <f t="shared" si="57"/>
        <v>0</v>
      </c>
      <c r="J544" s="4">
        <f t="shared" si="56"/>
        <v>1001636.8106964324</v>
      </c>
      <c r="K544" s="4" t="str">
        <f>IF(J544&gt;$K$5,"YES","")</f>
        <v/>
      </c>
    </row>
    <row r="545" spans="1:11" x14ac:dyDescent="0.2">
      <c r="A545" s="134">
        <f t="shared" si="51"/>
        <v>58015</v>
      </c>
      <c r="B545" s="123">
        <f t="shared" si="52"/>
        <v>587990.68615971308</v>
      </c>
      <c r="C545" s="25">
        <f t="shared" si="57"/>
        <v>1894.469373099118</v>
      </c>
      <c r="D545" s="128">
        <f t="shared" si="53"/>
        <v>91234.99703175074</v>
      </c>
      <c r="E545" s="25">
        <f t="shared" si="57"/>
        <v>0</v>
      </c>
      <c r="F545" s="128">
        <f t="shared" si="54"/>
        <v>162177.88672103564</v>
      </c>
      <c r="G545" s="25">
        <f t="shared" si="57"/>
        <v>0</v>
      </c>
      <c r="H545" s="128">
        <f t="shared" si="55"/>
        <v>162177.88672103564</v>
      </c>
      <c r="I545" s="25">
        <f t="shared" si="57"/>
        <v>0</v>
      </c>
      <c r="J545" s="4">
        <f t="shared" si="56"/>
        <v>1003581.4566335352</v>
      </c>
      <c r="K545" s="4" t="str">
        <f>IF(J545&gt;$K$5,"YES","")</f>
        <v/>
      </c>
    </row>
    <row r="546" spans="1:11" x14ac:dyDescent="0.2">
      <c r="A546" s="134">
        <f t="shared" si="51"/>
        <v>58045</v>
      </c>
      <c r="B546" s="123">
        <f t="shared" si="52"/>
        <v>589914.64979058888</v>
      </c>
      <c r="C546" s="25">
        <f t="shared" si="57"/>
        <v>1894.469373099118</v>
      </c>
      <c r="D546" s="128">
        <f t="shared" si="53"/>
        <v>91239.558781602333</v>
      </c>
      <c r="E546" s="25">
        <f t="shared" si="57"/>
        <v>0</v>
      </c>
      <c r="F546" s="128">
        <f t="shared" si="54"/>
        <v>162185.99561537171</v>
      </c>
      <c r="G546" s="25">
        <f t="shared" si="57"/>
        <v>0</v>
      </c>
      <c r="H546" s="128">
        <f t="shared" si="55"/>
        <v>162185.99561537171</v>
      </c>
      <c r="I546" s="25">
        <f t="shared" si="57"/>
        <v>0</v>
      </c>
      <c r="J546" s="4">
        <f t="shared" si="56"/>
        <v>1005526.1998029347</v>
      </c>
      <c r="K546" s="4" t="str">
        <f>IF(J546&gt;$K$5,"YES","")</f>
        <v/>
      </c>
    </row>
    <row r="547" spans="1:11" x14ac:dyDescent="0.2">
      <c r="A547" s="134">
        <f t="shared" si="51"/>
        <v>58076</v>
      </c>
      <c r="B547" s="123">
        <f t="shared" si="52"/>
        <v>591838.70961964631</v>
      </c>
      <c r="C547" s="25">
        <f t="shared" si="57"/>
        <v>1951.3034542920914</v>
      </c>
      <c r="D547" s="128">
        <f t="shared" si="53"/>
        <v>91244.120759541416</v>
      </c>
      <c r="E547" s="25">
        <f t="shared" si="57"/>
        <v>0</v>
      </c>
      <c r="F547" s="128">
        <f t="shared" si="54"/>
        <v>162194.10491515248</v>
      </c>
      <c r="G547" s="25">
        <f t="shared" si="57"/>
        <v>0</v>
      </c>
      <c r="H547" s="128">
        <f t="shared" si="55"/>
        <v>162194.10491515248</v>
      </c>
      <c r="I547" s="25">
        <f t="shared" si="57"/>
        <v>0</v>
      </c>
      <c r="J547" s="4">
        <f t="shared" si="56"/>
        <v>1007471.0402094927</v>
      </c>
      <c r="K547" s="4" t="str">
        <f>IF(J547&gt;$K$5,"YES","")</f>
        <v/>
      </c>
    </row>
    <row r="548" spans="1:11" x14ac:dyDescent="0.2">
      <c r="A548" s="134">
        <f t="shared" si="51"/>
        <v>58107</v>
      </c>
      <c r="B548" s="123">
        <f t="shared" si="52"/>
        <v>593819.7025745922</v>
      </c>
      <c r="C548" s="25">
        <f t="shared" si="57"/>
        <v>1951.3034542920914</v>
      </c>
      <c r="D548" s="128">
        <f t="shared" si="53"/>
        <v>91248.682965579399</v>
      </c>
      <c r="E548" s="25">
        <f t="shared" si="57"/>
        <v>0</v>
      </c>
      <c r="F548" s="128">
        <f t="shared" si="54"/>
        <v>162202.21462039824</v>
      </c>
      <c r="G548" s="25">
        <f t="shared" si="57"/>
        <v>0</v>
      </c>
      <c r="H548" s="128">
        <f t="shared" si="55"/>
        <v>162202.21462039824</v>
      </c>
      <c r="I548" s="25">
        <f t="shared" si="57"/>
        <v>0</v>
      </c>
      <c r="J548" s="4">
        <f t="shared" si="56"/>
        <v>1009472.8147809681</v>
      </c>
      <c r="K548" s="4" t="str">
        <f>IF(J548&gt;$K$5,"YES","")</f>
        <v/>
      </c>
    </row>
    <row r="549" spans="1:11" x14ac:dyDescent="0.2">
      <c r="A549" s="134">
        <f t="shared" si="51"/>
        <v>58135</v>
      </c>
      <c r="B549" s="123">
        <f t="shared" si="52"/>
        <v>595800.79457918578</v>
      </c>
      <c r="C549" s="25">
        <f t="shared" si="57"/>
        <v>1951.3034542920914</v>
      </c>
      <c r="D549" s="128">
        <f t="shared" si="53"/>
        <v>91253.24539972769</v>
      </c>
      <c r="E549" s="25">
        <f t="shared" si="57"/>
        <v>2000</v>
      </c>
      <c r="F549" s="128">
        <f t="shared" si="54"/>
        <v>162210.32473112928</v>
      </c>
      <c r="G549" s="25">
        <f t="shared" si="57"/>
        <v>8985.0077934928122</v>
      </c>
      <c r="H549" s="128">
        <f t="shared" si="55"/>
        <v>162210.32473112928</v>
      </c>
      <c r="I549" s="25">
        <f t="shared" si="57"/>
        <v>8985.0077934928122</v>
      </c>
      <c r="J549" s="4">
        <f t="shared" si="56"/>
        <v>1011474.6894411719</v>
      </c>
      <c r="K549" s="4" t="str">
        <f>IF(J549&gt;$K$5,"YES","")</f>
        <v/>
      </c>
    </row>
    <row r="550" spans="1:11" x14ac:dyDescent="0.2">
      <c r="A550" s="134">
        <f t="shared" si="51"/>
        <v>58166</v>
      </c>
      <c r="B550" s="123">
        <f t="shared" si="52"/>
        <v>597781.98563837958</v>
      </c>
      <c r="C550" s="25">
        <f t="shared" si="57"/>
        <v>1951.3034542920914</v>
      </c>
      <c r="D550" s="128">
        <f t="shared" si="53"/>
        <v>93257.908061997688</v>
      </c>
      <c r="E550" s="25">
        <f t="shared" si="57"/>
        <v>0</v>
      </c>
      <c r="F550" s="128">
        <f t="shared" si="54"/>
        <v>171203.89229124834</v>
      </c>
      <c r="G550" s="25">
        <f t="shared" si="57"/>
        <v>0</v>
      </c>
      <c r="H550" s="128">
        <f t="shared" si="55"/>
        <v>171203.89229124834</v>
      </c>
      <c r="I550" s="25">
        <f t="shared" si="57"/>
        <v>0</v>
      </c>
      <c r="J550" s="4">
        <f t="shared" si="56"/>
        <v>1033447.6782828739</v>
      </c>
      <c r="K550" s="4" t="str">
        <f>IF(J550&gt;$K$5,"YES","")</f>
        <v/>
      </c>
    </row>
    <row r="551" spans="1:11" x14ac:dyDescent="0.2">
      <c r="A551" s="134">
        <f t="shared" si="51"/>
        <v>58196</v>
      </c>
      <c r="B551" s="123">
        <f t="shared" si="52"/>
        <v>599763.27575712639</v>
      </c>
      <c r="C551" s="25">
        <f t="shared" si="57"/>
        <v>1951.3034542920914</v>
      </c>
      <c r="D551" s="128">
        <f t="shared" si="53"/>
        <v>93262.570957400792</v>
      </c>
      <c r="E551" s="25">
        <f t="shared" si="57"/>
        <v>0</v>
      </c>
      <c r="F551" s="128">
        <f t="shared" si="54"/>
        <v>171212.45248586292</v>
      </c>
      <c r="G551" s="25">
        <f t="shared" si="57"/>
        <v>0</v>
      </c>
      <c r="H551" s="128">
        <f t="shared" si="55"/>
        <v>171212.45248586292</v>
      </c>
      <c r="I551" s="25">
        <f t="shared" si="57"/>
        <v>0</v>
      </c>
      <c r="J551" s="4">
        <f t="shared" si="56"/>
        <v>1035450.751686253</v>
      </c>
      <c r="K551" s="4" t="str">
        <f>IF(J551&gt;$K$5,"YES","")</f>
        <v/>
      </c>
    </row>
    <row r="552" spans="1:11" x14ac:dyDescent="0.2">
      <c r="A552" s="134">
        <f t="shared" si="51"/>
        <v>58227</v>
      </c>
      <c r="B552" s="123">
        <f t="shared" si="52"/>
        <v>601744.66494037909</v>
      </c>
      <c r="C552" s="25">
        <f t="shared" si="57"/>
        <v>1951.3034542920914</v>
      </c>
      <c r="D552" s="128">
        <f t="shared" si="53"/>
        <v>93267.234085948672</v>
      </c>
      <c r="E552" s="25">
        <f t="shared" si="57"/>
        <v>0</v>
      </c>
      <c r="F552" s="128">
        <f t="shared" si="54"/>
        <v>171221.01310848724</v>
      </c>
      <c r="G552" s="25">
        <f t="shared" si="57"/>
        <v>0</v>
      </c>
      <c r="H552" s="128">
        <f t="shared" si="55"/>
        <v>171221.01310848724</v>
      </c>
      <c r="I552" s="25">
        <f t="shared" si="57"/>
        <v>0</v>
      </c>
      <c r="J552" s="4">
        <f t="shared" si="56"/>
        <v>1037453.9252433022</v>
      </c>
      <c r="K552" s="4" t="str">
        <f>IF(J552&gt;$K$5,"YES","")</f>
        <v/>
      </c>
    </row>
    <row r="553" spans="1:11" x14ac:dyDescent="0.2">
      <c r="A553" s="134">
        <f t="shared" si="51"/>
        <v>58257</v>
      </c>
      <c r="B553" s="123">
        <f t="shared" si="52"/>
        <v>603726.15319309104</v>
      </c>
      <c r="C553" s="25">
        <f t="shared" si="57"/>
        <v>1951.3034542920914</v>
      </c>
      <c r="D553" s="128">
        <f t="shared" si="53"/>
        <v>93271.897447652984</v>
      </c>
      <c r="E553" s="25">
        <f t="shared" si="57"/>
        <v>0</v>
      </c>
      <c r="F553" s="128">
        <f t="shared" si="54"/>
        <v>171229.57415914268</v>
      </c>
      <c r="G553" s="25">
        <f t="shared" si="57"/>
        <v>0</v>
      </c>
      <c r="H553" s="128">
        <f t="shared" si="55"/>
        <v>171229.57415914268</v>
      </c>
      <c r="I553" s="25">
        <f t="shared" si="57"/>
        <v>0</v>
      </c>
      <c r="J553" s="4">
        <f t="shared" si="56"/>
        <v>1039457.1989590294</v>
      </c>
      <c r="K553" s="4" t="str">
        <f>IF(J553&gt;$K$5,"YES","")</f>
        <v/>
      </c>
    </row>
    <row r="554" spans="1:11" x14ac:dyDescent="0.2">
      <c r="A554" s="134">
        <f t="shared" si="51"/>
        <v>58288</v>
      </c>
      <c r="B554" s="123">
        <f t="shared" si="52"/>
        <v>605707.74052021559</v>
      </c>
      <c r="C554" s="25">
        <f t="shared" si="57"/>
        <v>1951.3034542920914</v>
      </c>
      <c r="D554" s="128">
        <f t="shared" si="53"/>
        <v>93276.561042525384</v>
      </c>
      <c r="E554" s="25">
        <f t="shared" si="57"/>
        <v>0</v>
      </c>
      <c r="F554" s="128">
        <f t="shared" si="54"/>
        <v>171238.13563785065</v>
      </c>
      <c r="G554" s="25">
        <f t="shared" si="57"/>
        <v>0</v>
      </c>
      <c r="H554" s="128">
        <f t="shared" si="55"/>
        <v>171238.13563785065</v>
      </c>
      <c r="I554" s="25">
        <f t="shared" si="57"/>
        <v>0</v>
      </c>
      <c r="J554" s="4">
        <f t="shared" si="56"/>
        <v>1041460.5728384422</v>
      </c>
      <c r="K554" s="4" t="str">
        <f>IF(J554&gt;$K$5,"YES","")</f>
        <v/>
      </c>
    </row>
    <row r="555" spans="1:11" x14ac:dyDescent="0.2">
      <c r="A555" s="134">
        <f t="shared" si="51"/>
        <v>58319</v>
      </c>
      <c r="B555" s="123">
        <f t="shared" si="52"/>
        <v>607689.42692670645</v>
      </c>
      <c r="C555" s="25">
        <f t="shared" si="57"/>
        <v>1951.3034542920914</v>
      </c>
      <c r="D555" s="128">
        <f t="shared" si="53"/>
        <v>93281.224870577513</v>
      </c>
      <c r="E555" s="25">
        <f t="shared" si="57"/>
        <v>0</v>
      </c>
      <c r="F555" s="128">
        <f t="shared" si="54"/>
        <v>171246.69754463257</v>
      </c>
      <c r="G555" s="25">
        <f t="shared" si="57"/>
        <v>0</v>
      </c>
      <c r="H555" s="128">
        <f t="shared" si="55"/>
        <v>171246.69754463257</v>
      </c>
      <c r="I555" s="25">
        <f t="shared" si="57"/>
        <v>0</v>
      </c>
      <c r="J555" s="4">
        <f t="shared" si="56"/>
        <v>1043464.0468865491</v>
      </c>
      <c r="K555" s="4" t="str">
        <f>IF(J555&gt;$K$5,"YES","")</f>
        <v/>
      </c>
    </row>
    <row r="556" spans="1:11" x14ac:dyDescent="0.2">
      <c r="A556" s="134">
        <f t="shared" si="51"/>
        <v>58349</v>
      </c>
      <c r="B556" s="123">
        <f t="shared" si="52"/>
        <v>609671.21241751767</v>
      </c>
      <c r="C556" s="25">
        <f t="shared" si="57"/>
        <v>1951.3034542920914</v>
      </c>
      <c r="D556" s="128">
        <f t="shared" si="53"/>
        <v>93285.888931821057</v>
      </c>
      <c r="E556" s="25">
        <f t="shared" si="57"/>
        <v>0</v>
      </c>
      <c r="F556" s="128">
        <f t="shared" si="54"/>
        <v>171255.25987950983</v>
      </c>
      <c r="G556" s="25">
        <f t="shared" si="57"/>
        <v>0</v>
      </c>
      <c r="H556" s="128">
        <f t="shared" si="55"/>
        <v>171255.25987950983</v>
      </c>
      <c r="I556" s="25">
        <f t="shared" si="57"/>
        <v>0</v>
      </c>
      <c r="J556" s="4">
        <f t="shared" si="56"/>
        <v>1045467.6211083584</v>
      </c>
      <c r="K556" s="4" t="str">
        <f>IF(J556&gt;$K$5,"YES","")</f>
        <v/>
      </c>
    </row>
    <row r="557" spans="1:11" x14ac:dyDescent="0.2">
      <c r="A557" s="134">
        <f t="shared" si="51"/>
        <v>58380</v>
      </c>
      <c r="B557" s="123">
        <f t="shared" si="52"/>
        <v>611653.09699760342</v>
      </c>
      <c r="C557" s="25">
        <f t="shared" si="57"/>
        <v>1951.3034542920914</v>
      </c>
      <c r="D557" s="128">
        <f t="shared" si="53"/>
        <v>93290.553226267657</v>
      </c>
      <c r="E557" s="25">
        <f t="shared" si="57"/>
        <v>0</v>
      </c>
      <c r="F557" s="128">
        <f t="shared" si="54"/>
        <v>171263.82264250383</v>
      </c>
      <c r="G557" s="25">
        <f t="shared" si="57"/>
        <v>0</v>
      </c>
      <c r="H557" s="128">
        <f t="shared" si="55"/>
        <v>171263.82264250383</v>
      </c>
      <c r="I557" s="25">
        <f t="shared" si="57"/>
        <v>0</v>
      </c>
      <c r="J557" s="4">
        <f t="shared" si="56"/>
        <v>1047471.2955088788</v>
      </c>
      <c r="K557" s="4" t="str">
        <f>IF(J557&gt;$K$5,"YES","")</f>
        <v/>
      </c>
    </row>
    <row r="558" spans="1:11" x14ac:dyDescent="0.2">
      <c r="A558" s="134">
        <f t="shared" si="51"/>
        <v>58410</v>
      </c>
      <c r="B558" s="123">
        <f t="shared" si="52"/>
        <v>613635.08067191823</v>
      </c>
      <c r="C558" s="25">
        <f t="shared" si="57"/>
        <v>1951.3034542920914</v>
      </c>
      <c r="D558" s="128">
        <f t="shared" si="53"/>
        <v>93295.217753928984</v>
      </c>
      <c r="E558" s="25">
        <f t="shared" si="57"/>
        <v>0</v>
      </c>
      <c r="F558" s="128">
        <f t="shared" si="54"/>
        <v>171272.38583363598</v>
      </c>
      <c r="G558" s="25">
        <f t="shared" si="57"/>
        <v>0</v>
      </c>
      <c r="H558" s="128">
        <f t="shared" si="55"/>
        <v>171272.38583363598</v>
      </c>
      <c r="I558" s="25">
        <f t="shared" si="57"/>
        <v>0</v>
      </c>
      <c r="J558" s="4">
        <f t="shared" si="56"/>
        <v>1049475.0700931191</v>
      </c>
      <c r="K558" s="4" t="str">
        <f>IF(J558&gt;$K$5,"YES","")</f>
        <v/>
      </c>
    </row>
    <row r="559" spans="1:11" x14ac:dyDescent="0.2">
      <c r="A559" s="134">
        <f t="shared" si="51"/>
        <v>58441</v>
      </c>
      <c r="B559" s="123">
        <f t="shared" si="52"/>
        <v>615617.16344541672</v>
      </c>
      <c r="C559" s="25">
        <f t="shared" si="57"/>
        <v>2009.8425579208542</v>
      </c>
      <c r="D559" s="128">
        <f t="shared" si="53"/>
        <v>93299.882514816694</v>
      </c>
      <c r="E559" s="25">
        <f t="shared" si="57"/>
        <v>0</v>
      </c>
      <c r="F559" s="128">
        <f t="shared" si="54"/>
        <v>171280.94945292769</v>
      </c>
      <c r="G559" s="25">
        <f t="shared" si="57"/>
        <v>0</v>
      </c>
      <c r="H559" s="128">
        <f t="shared" si="55"/>
        <v>171280.94945292769</v>
      </c>
      <c r="I559" s="25">
        <f t="shared" si="57"/>
        <v>0</v>
      </c>
      <c r="J559" s="4">
        <f t="shared" si="56"/>
        <v>1051478.9448660887</v>
      </c>
      <c r="K559" s="4" t="str">
        <f>IF(J559&gt;$K$5,"YES","")</f>
        <v/>
      </c>
    </row>
    <row r="560" spans="1:11" x14ac:dyDescent="0.2">
      <c r="A560" s="134">
        <f t="shared" si="51"/>
        <v>58472</v>
      </c>
      <c r="B560" s="123">
        <f t="shared" si="52"/>
        <v>617657.88735363784</v>
      </c>
      <c r="C560" s="25">
        <f t="shared" si="57"/>
        <v>2009.8425579208542</v>
      </c>
      <c r="D560" s="128">
        <f t="shared" si="53"/>
        <v>93304.547508942444</v>
      </c>
      <c r="E560" s="25">
        <f t="shared" si="57"/>
        <v>0</v>
      </c>
      <c r="F560" s="128">
        <f t="shared" si="54"/>
        <v>171289.51350040035</v>
      </c>
      <c r="G560" s="25">
        <f t="shared" si="57"/>
        <v>0</v>
      </c>
      <c r="H560" s="128">
        <f t="shared" si="55"/>
        <v>171289.51350040035</v>
      </c>
      <c r="I560" s="25">
        <f t="shared" si="57"/>
        <v>0</v>
      </c>
      <c r="J560" s="4">
        <f t="shared" si="56"/>
        <v>1053541.4618633809</v>
      </c>
      <c r="K560" s="4" t="str">
        <f>IF(J560&gt;$K$5,"YES","")</f>
        <v/>
      </c>
    </row>
    <row r="561" spans="1:11" x14ac:dyDescent="0.2">
      <c r="A561" s="134">
        <f t="shared" si="51"/>
        <v>58501</v>
      </c>
      <c r="B561" s="123">
        <f t="shared" si="52"/>
        <v>619698.7132980543</v>
      </c>
      <c r="C561" s="25">
        <f t="shared" si="57"/>
        <v>2009.8425579208542</v>
      </c>
      <c r="D561" s="128">
        <f t="shared" si="53"/>
        <v>93309.212736317902</v>
      </c>
      <c r="E561" s="25">
        <f t="shared" si="57"/>
        <v>2000</v>
      </c>
      <c r="F561" s="128">
        <f t="shared" si="54"/>
        <v>171298.07797607538</v>
      </c>
      <c r="G561" s="25">
        <f t="shared" si="57"/>
        <v>9434.2581831674506</v>
      </c>
      <c r="H561" s="128">
        <f t="shared" si="55"/>
        <v>171298.07797607538</v>
      </c>
      <c r="I561" s="25">
        <f t="shared" si="57"/>
        <v>9434.2581831674506</v>
      </c>
      <c r="J561" s="4">
        <f t="shared" si="56"/>
        <v>1055604.081986523</v>
      </c>
      <c r="K561" s="4" t="str">
        <f>IF(J561&gt;$K$5,"YES","")</f>
        <v/>
      </c>
    </row>
    <row r="562" spans="1:11" x14ac:dyDescent="0.2">
      <c r="A562" s="134">
        <f t="shared" si="51"/>
        <v>58532</v>
      </c>
      <c r="B562" s="123">
        <f t="shared" si="52"/>
        <v>621739.641283768</v>
      </c>
      <c r="C562" s="25">
        <f t="shared" si="57"/>
        <v>2009.8425579208542</v>
      </c>
      <c r="D562" s="128">
        <f t="shared" si="53"/>
        <v>95313.978196954733</v>
      </c>
      <c r="E562" s="25">
        <f t="shared" si="57"/>
        <v>0</v>
      </c>
      <c r="F562" s="128">
        <f t="shared" si="54"/>
        <v>180741.37277605082</v>
      </c>
      <c r="G562" s="25">
        <f t="shared" si="57"/>
        <v>0</v>
      </c>
      <c r="H562" s="128">
        <f t="shared" si="55"/>
        <v>180741.37277605082</v>
      </c>
      <c r="I562" s="25">
        <f t="shared" si="57"/>
        <v>0</v>
      </c>
      <c r="J562" s="4">
        <f t="shared" si="56"/>
        <v>1078536.3650328242</v>
      </c>
      <c r="K562" s="4" t="str">
        <f>IF(J562&gt;$K$5,"YES","")</f>
        <v/>
      </c>
    </row>
    <row r="563" spans="1:11" x14ac:dyDescent="0.2">
      <c r="A563" s="134">
        <f t="shared" si="51"/>
        <v>58562</v>
      </c>
      <c r="B563" s="123">
        <f t="shared" si="52"/>
        <v>623780.67131588096</v>
      </c>
      <c r="C563" s="25">
        <f t="shared" si="57"/>
        <v>2009.8425579208542</v>
      </c>
      <c r="D563" s="128">
        <f t="shared" si="53"/>
        <v>95318.743895864594</v>
      </c>
      <c r="E563" s="25">
        <f t="shared" si="57"/>
        <v>0</v>
      </c>
      <c r="F563" s="128">
        <f t="shared" si="54"/>
        <v>180750.40984468965</v>
      </c>
      <c r="G563" s="25">
        <f t="shared" si="57"/>
        <v>0</v>
      </c>
      <c r="H563" s="128">
        <f t="shared" si="55"/>
        <v>180750.40984468965</v>
      </c>
      <c r="I563" s="25">
        <f t="shared" si="57"/>
        <v>0</v>
      </c>
      <c r="J563" s="4">
        <f t="shared" si="56"/>
        <v>1080600.2349011248</v>
      </c>
      <c r="K563" s="4" t="str">
        <f>IF(J563&gt;$K$5,"YES","")</f>
        <v/>
      </c>
    </row>
    <row r="564" spans="1:11" x14ac:dyDescent="0.2">
      <c r="A564" s="134">
        <f t="shared" si="51"/>
        <v>58593</v>
      </c>
      <c r="B564" s="123">
        <f t="shared" si="52"/>
        <v>625821.80339949555</v>
      </c>
      <c r="C564" s="25">
        <f t="shared" si="57"/>
        <v>2009.8425579208542</v>
      </c>
      <c r="D564" s="128">
        <f t="shared" si="53"/>
        <v>95323.509833059405</v>
      </c>
      <c r="E564" s="25">
        <f t="shared" si="57"/>
        <v>0</v>
      </c>
      <c r="F564" s="128">
        <f t="shared" si="54"/>
        <v>180759.4473651819</v>
      </c>
      <c r="G564" s="25">
        <f t="shared" si="57"/>
        <v>0</v>
      </c>
      <c r="H564" s="128">
        <f t="shared" si="55"/>
        <v>180759.4473651819</v>
      </c>
      <c r="I564" s="25">
        <f t="shared" si="57"/>
        <v>0</v>
      </c>
      <c r="J564" s="4">
        <f t="shared" si="56"/>
        <v>1082664.2079629188</v>
      </c>
      <c r="K564" s="4" t="str">
        <f>IF(J564&gt;$K$5,"YES","")</f>
        <v/>
      </c>
    </row>
    <row r="565" spans="1:11" x14ac:dyDescent="0.2">
      <c r="A565" s="134">
        <f t="shared" si="51"/>
        <v>58623</v>
      </c>
      <c r="B565" s="123">
        <f t="shared" si="52"/>
        <v>627863.03753971437</v>
      </c>
      <c r="C565" s="25">
        <f t="shared" si="57"/>
        <v>2009.8425579208542</v>
      </c>
      <c r="D565" s="128">
        <f t="shared" si="53"/>
        <v>95328.276008551067</v>
      </c>
      <c r="E565" s="25">
        <f t="shared" si="57"/>
        <v>0</v>
      </c>
      <c r="F565" s="128">
        <f t="shared" si="54"/>
        <v>180768.48533755017</v>
      </c>
      <c r="G565" s="25">
        <f t="shared" si="57"/>
        <v>0</v>
      </c>
      <c r="H565" s="128">
        <f t="shared" si="55"/>
        <v>180768.48533755017</v>
      </c>
      <c r="I565" s="25">
        <f t="shared" si="57"/>
        <v>0</v>
      </c>
      <c r="J565" s="4">
        <f t="shared" si="56"/>
        <v>1084728.2842233658</v>
      </c>
      <c r="K565" s="4" t="str">
        <f>IF(J565&gt;$K$5,"YES","")</f>
        <v/>
      </c>
    </row>
    <row r="566" spans="1:11" x14ac:dyDescent="0.2">
      <c r="A566" s="134">
        <f t="shared" si="51"/>
        <v>58654</v>
      </c>
      <c r="B566" s="123">
        <f t="shared" si="52"/>
        <v>629904.37374164013</v>
      </c>
      <c r="C566" s="25">
        <f t="shared" si="57"/>
        <v>2009.8425579208542</v>
      </c>
      <c r="D566" s="128">
        <f t="shared" si="53"/>
        <v>95333.0424223515</v>
      </c>
      <c r="E566" s="25">
        <f t="shared" si="57"/>
        <v>0</v>
      </c>
      <c r="F566" s="128">
        <f t="shared" si="54"/>
        <v>180777.52376181708</v>
      </c>
      <c r="G566" s="25">
        <f t="shared" si="57"/>
        <v>0</v>
      </c>
      <c r="H566" s="128">
        <f t="shared" si="55"/>
        <v>180777.52376181708</v>
      </c>
      <c r="I566" s="25">
        <f t="shared" si="57"/>
        <v>0</v>
      </c>
      <c r="J566" s="4">
        <f t="shared" si="56"/>
        <v>1086792.4636876257</v>
      </c>
      <c r="K566" s="4" t="str">
        <f>IF(J566&gt;$K$5,"YES","")</f>
        <v/>
      </c>
    </row>
    <row r="567" spans="1:11" x14ac:dyDescent="0.2">
      <c r="A567" s="134">
        <f t="shared" si="51"/>
        <v>58685</v>
      </c>
      <c r="B567" s="123">
        <f t="shared" si="52"/>
        <v>631945.81201037602</v>
      </c>
      <c r="C567" s="25">
        <f t="shared" si="57"/>
        <v>2009.8425579208542</v>
      </c>
      <c r="D567" s="128">
        <f t="shared" si="53"/>
        <v>95337.809074472621</v>
      </c>
      <c r="E567" s="25">
        <f t="shared" si="57"/>
        <v>0</v>
      </c>
      <c r="F567" s="128">
        <f t="shared" si="54"/>
        <v>180786.56263800518</v>
      </c>
      <c r="G567" s="25">
        <f t="shared" si="57"/>
        <v>0</v>
      </c>
      <c r="H567" s="128">
        <f t="shared" si="55"/>
        <v>180786.56263800518</v>
      </c>
      <c r="I567" s="25">
        <f t="shared" si="57"/>
        <v>0</v>
      </c>
      <c r="J567" s="4">
        <f t="shared" si="56"/>
        <v>1088856.7463608591</v>
      </c>
      <c r="K567" s="4" t="str">
        <f>IF(J567&gt;$K$5,"YES","")</f>
        <v/>
      </c>
    </row>
    <row r="568" spans="1:11" x14ac:dyDescent="0.2">
      <c r="A568" s="134">
        <f t="shared" si="51"/>
        <v>58715</v>
      </c>
      <c r="B568" s="123">
        <f t="shared" si="52"/>
        <v>633987.35235102533</v>
      </c>
      <c r="C568" s="25">
        <f t="shared" si="57"/>
        <v>2009.8425579208542</v>
      </c>
      <c r="D568" s="128">
        <f t="shared" si="53"/>
        <v>95342.575964926349</v>
      </c>
      <c r="E568" s="25">
        <f t="shared" si="57"/>
        <v>0</v>
      </c>
      <c r="F568" s="128">
        <f t="shared" si="54"/>
        <v>180795.6019661371</v>
      </c>
      <c r="G568" s="25">
        <f t="shared" si="57"/>
        <v>0</v>
      </c>
      <c r="H568" s="128">
        <f t="shared" si="55"/>
        <v>180795.6019661371</v>
      </c>
      <c r="I568" s="25">
        <f t="shared" si="57"/>
        <v>0</v>
      </c>
      <c r="J568" s="4">
        <f t="shared" si="56"/>
        <v>1090921.1322482259</v>
      </c>
      <c r="K568" s="4" t="str">
        <f>IF(J568&gt;$K$5,"YES","")</f>
        <v/>
      </c>
    </row>
    <row r="569" spans="1:11" x14ac:dyDescent="0.2">
      <c r="A569" s="134">
        <f t="shared" si="51"/>
        <v>58746</v>
      </c>
      <c r="B569" s="123">
        <f t="shared" si="52"/>
        <v>636028.99476869171</v>
      </c>
      <c r="C569" s="25">
        <f t="shared" si="57"/>
        <v>2009.8425579208542</v>
      </c>
      <c r="D569" s="128">
        <f t="shared" si="53"/>
        <v>95347.343093724601</v>
      </c>
      <c r="E569" s="25">
        <f t="shared" si="57"/>
        <v>0</v>
      </c>
      <c r="F569" s="128">
        <f t="shared" si="54"/>
        <v>180804.64174623543</v>
      </c>
      <c r="G569" s="25">
        <f t="shared" si="57"/>
        <v>0</v>
      </c>
      <c r="H569" s="128">
        <f t="shared" si="55"/>
        <v>180804.64174623543</v>
      </c>
      <c r="I569" s="25">
        <f t="shared" si="57"/>
        <v>0</v>
      </c>
      <c r="J569" s="4">
        <f t="shared" si="56"/>
        <v>1092985.6213548873</v>
      </c>
      <c r="K569" s="4" t="str">
        <f>IF(J569&gt;$K$5,"YES","")</f>
        <v/>
      </c>
    </row>
    <row r="570" spans="1:11" x14ac:dyDescent="0.2">
      <c r="A570" s="134">
        <f t="shared" si="51"/>
        <v>58776</v>
      </c>
      <c r="B570" s="123">
        <f t="shared" si="52"/>
        <v>638070.73926847894</v>
      </c>
      <c r="C570" s="25">
        <f t="shared" si="57"/>
        <v>2009.8425579208542</v>
      </c>
      <c r="D570" s="128">
        <f t="shared" si="53"/>
        <v>95352.110460879296</v>
      </c>
      <c r="E570" s="25">
        <f t="shared" si="57"/>
        <v>0</v>
      </c>
      <c r="F570" s="128">
        <f t="shared" si="54"/>
        <v>180813.68197832277</v>
      </c>
      <c r="G570" s="25">
        <f t="shared" si="57"/>
        <v>0</v>
      </c>
      <c r="H570" s="128">
        <f t="shared" si="55"/>
        <v>180813.68197832277</v>
      </c>
      <c r="I570" s="25">
        <f t="shared" si="57"/>
        <v>0</v>
      </c>
      <c r="J570" s="4">
        <f t="shared" si="56"/>
        <v>1095050.2136860038</v>
      </c>
      <c r="K570" s="4" t="str">
        <f>IF(J570&gt;$K$5,"YES","")</f>
        <v/>
      </c>
    </row>
    <row r="571" spans="1:11" x14ac:dyDescent="0.2">
      <c r="A571" s="134">
        <f t="shared" si="51"/>
        <v>58807</v>
      </c>
      <c r="B571" s="123">
        <f t="shared" si="52"/>
        <v>640112.58585549111</v>
      </c>
      <c r="C571" s="25">
        <f t="shared" si="57"/>
        <v>2070.1378346584802</v>
      </c>
      <c r="D571" s="128">
        <f t="shared" si="53"/>
        <v>95356.878066402351</v>
      </c>
      <c r="E571" s="25">
        <f t="shared" si="57"/>
        <v>0</v>
      </c>
      <c r="F571" s="128">
        <f t="shared" si="54"/>
        <v>180822.7226624217</v>
      </c>
      <c r="G571" s="25">
        <f t="shared" si="57"/>
        <v>0</v>
      </c>
      <c r="H571" s="128">
        <f t="shared" si="55"/>
        <v>180822.7226624217</v>
      </c>
      <c r="I571" s="25">
        <f t="shared" si="57"/>
        <v>0</v>
      </c>
      <c r="J571" s="4">
        <f t="shared" si="56"/>
        <v>1097114.9092467369</v>
      </c>
      <c r="K571" s="4" t="str">
        <f>IF(J571&gt;$K$5,"YES","")</f>
        <v/>
      </c>
    </row>
    <row r="572" spans="1:11" x14ac:dyDescent="0.2">
      <c r="A572" s="134">
        <f t="shared" si="51"/>
        <v>58838</v>
      </c>
      <c r="B572" s="123">
        <f t="shared" si="52"/>
        <v>642214.83282633417</v>
      </c>
      <c r="C572" s="25">
        <f t="shared" si="57"/>
        <v>2070.1378346584802</v>
      </c>
      <c r="D572" s="128">
        <f t="shared" si="53"/>
        <v>95361.645910305684</v>
      </c>
      <c r="E572" s="25">
        <f t="shared" si="57"/>
        <v>0</v>
      </c>
      <c r="F572" s="128">
        <f t="shared" si="54"/>
        <v>180831.76379855484</v>
      </c>
      <c r="G572" s="25">
        <f t="shared" si="57"/>
        <v>0</v>
      </c>
      <c r="H572" s="128">
        <f t="shared" si="55"/>
        <v>180831.76379855484</v>
      </c>
      <c r="I572" s="25">
        <f t="shared" si="57"/>
        <v>0</v>
      </c>
      <c r="J572" s="4">
        <f t="shared" si="56"/>
        <v>1099240.0063337495</v>
      </c>
      <c r="K572" s="4" t="str">
        <f>IF(J572&gt;$K$5,"YES","")</f>
        <v/>
      </c>
    </row>
    <row r="573" spans="1:11" x14ac:dyDescent="0.2">
      <c r="A573" s="134">
        <f t="shared" si="51"/>
        <v>58866</v>
      </c>
      <c r="B573" s="123">
        <f t="shared" si="52"/>
        <v>644317.18490952579</v>
      </c>
      <c r="C573" s="25">
        <f t="shared" si="57"/>
        <v>2070.1378346584802</v>
      </c>
      <c r="D573" s="128">
        <f t="shared" si="53"/>
        <v>95366.413992601214</v>
      </c>
      <c r="E573" s="25">
        <f t="shared" si="57"/>
        <v>2000</v>
      </c>
      <c r="F573" s="128">
        <f t="shared" si="54"/>
        <v>180840.80538674479</v>
      </c>
      <c r="G573" s="25">
        <f t="shared" si="57"/>
        <v>9905.9710923258262</v>
      </c>
      <c r="H573" s="128">
        <f t="shared" si="55"/>
        <v>180840.80538674479</v>
      </c>
      <c r="I573" s="25">
        <f t="shared" si="57"/>
        <v>9905.9710923258262</v>
      </c>
      <c r="J573" s="4">
        <f t="shared" si="56"/>
        <v>1101365.2096756166</v>
      </c>
      <c r="K573" s="4" t="str">
        <f>IF(J573&gt;$K$5,"YES","")</f>
        <v/>
      </c>
    </row>
    <row r="574" spans="1:11" x14ac:dyDescent="0.2">
      <c r="A574" s="134">
        <f t="shared" si="51"/>
        <v>58897</v>
      </c>
      <c r="B574" s="123">
        <f t="shared" si="52"/>
        <v>646419.64211032155</v>
      </c>
      <c r="C574" s="25">
        <f t="shared" si="57"/>
        <v>2070.1378346584802</v>
      </c>
      <c r="D574" s="128">
        <f t="shared" si="53"/>
        <v>97371.28231330085</v>
      </c>
      <c r="E574" s="25">
        <f t="shared" si="57"/>
        <v>0</v>
      </c>
      <c r="F574" s="128">
        <f t="shared" si="54"/>
        <v>190756.31381789461</v>
      </c>
      <c r="G574" s="25">
        <f t="shared" si="57"/>
        <v>0</v>
      </c>
      <c r="H574" s="128">
        <f t="shared" si="55"/>
        <v>190756.31381789461</v>
      </c>
      <c r="I574" s="25">
        <f t="shared" si="57"/>
        <v>0</v>
      </c>
      <c r="J574" s="4">
        <f t="shared" si="56"/>
        <v>1125303.5520594115</v>
      </c>
      <c r="K574" s="4" t="str">
        <f>IF(J574&gt;$K$5,"YES","")</f>
        <v/>
      </c>
    </row>
    <row r="575" spans="1:11" x14ac:dyDescent="0.2">
      <c r="A575" s="134">
        <f t="shared" si="51"/>
        <v>58927</v>
      </c>
      <c r="B575" s="123">
        <f t="shared" si="52"/>
        <v>648522.20443397737</v>
      </c>
      <c r="C575" s="25">
        <f t="shared" si="57"/>
        <v>2070.1378346584802</v>
      </c>
      <c r="D575" s="128">
        <f t="shared" si="53"/>
        <v>97376.150877416527</v>
      </c>
      <c r="E575" s="25">
        <f t="shared" si="57"/>
        <v>0</v>
      </c>
      <c r="F575" s="128">
        <f t="shared" si="54"/>
        <v>190765.85163358552</v>
      </c>
      <c r="G575" s="25">
        <f t="shared" si="57"/>
        <v>0</v>
      </c>
      <c r="H575" s="128">
        <f t="shared" si="55"/>
        <v>190765.85163358552</v>
      </c>
      <c r="I575" s="25">
        <f t="shared" si="57"/>
        <v>0</v>
      </c>
      <c r="J575" s="4">
        <f t="shared" si="56"/>
        <v>1127430.0585785648</v>
      </c>
      <c r="K575" s="4" t="str">
        <f>IF(J575&gt;$K$5,"YES","")</f>
        <v/>
      </c>
    </row>
    <row r="576" spans="1:11" x14ac:dyDescent="0.2">
      <c r="A576" s="134">
        <f t="shared" si="51"/>
        <v>58958</v>
      </c>
      <c r="B576" s="123">
        <f t="shared" si="52"/>
        <v>650624.8718857494</v>
      </c>
      <c r="C576" s="25">
        <f t="shared" si="57"/>
        <v>2070.1378346584802</v>
      </c>
      <c r="D576" s="128">
        <f t="shared" si="53"/>
        <v>97381.019684960411</v>
      </c>
      <c r="E576" s="25">
        <f t="shared" si="57"/>
        <v>0</v>
      </c>
      <c r="F576" s="128">
        <f t="shared" si="54"/>
        <v>190775.38992616723</v>
      </c>
      <c r="G576" s="25">
        <f t="shared" si="57"/>
        <v>0</v>
      </c>
      <c r="H576" s="128">
        <f t="shared" si="55"/>
        <v>190775.38992616723</v>
      </c>
      <c r="I576" s="25">
        <f t="shared" si="57"/>
        <v>0</v>
      </c>
      <c r="J576" s="4">
        <f t="shared" si="56"/>
        <v>1129556.6714230443</v>
      </c>
      <c r="K576" s="4" t="str">
        <f>IF(J576&gt;$K$5,"YES","")</f>
        <v/>
      </c>
    </row>
    <row r="577" spans="1:11" x14ac:dyDescent="0.2">
      <c r="A577" s="134">
        <f t="shared" si="51"/>
        <v>58988</v>
      </c>
      <c r="B577" s="123">
        <f t="shared" si="52"/>
        <v>652727.64447089401</v>
      </c>
      <c r="C577" s="25">
        <f t="shared" si="57"/>
        <v>2070.1378346584802</v>
      </c>
      <c r="D577" s="128">
        <f t="shared" si="53"/>
        <v>97385.888735944667</v>
      </c>
      <c r="E577" s="25">
        <f t="shared" si="57"/>
        <v>0</v>
      </c>
      <c r="F577" s="128">
        <f t="shared" si="54"/>
        <v>190784.92869566358</v>
      </c>
      <c r="G577" s="25">
        <f t="shared" si="57"/>
        <v>0</v>
      </c>
      <c r="H577" s="128">
        <f t="shared" si="55"/>
        <v>190784.92869566358</v>
      </c>
      <c r="I577" s="25">
        <f t="shared" si="57"/>
        <v>0</v>
      </c>
      <c r="J577" s="4">
        <f t="shared" si="56"/>
        <v>1131683.3905981658</v>
      </c>
      <c r="K577" s="4" t="str">
        <f>IF(J577&gt;$K$5,"YES","")</f>
        <v/>
      </c>
    </row>
    <row r="578" spans="1:11" x14ac:dyDescent="0.2">
      <c r="A578" s="134">
        <f t="shared" si="51"/>
        <v>59019</v>
      </c>
      <c r="B578" s="123">
        <f t="shared" si="52"/>
        <v>654830.52219466784</v>
      </c>
      <c r="C578" s="25">
        <f t="shared" si="57"/>
        <v>2070.1378346584802</v>
      </c>
      <c r="D578" s="128">
        <f t="shared" si="53"/>
        <v>97390.758030381476</v>
      </c>
      <c r="E578" s="25">
        <f t="shared" si="57"/>
        <v>0</v>
      </c>
      <c r="F578" s="128">
        <f t="shared" si="54"/>
        <v>190794.46794209839</v>
      </c>
      <c r="G578" s="25">
        <f t="shared" si="57"/>
        <v>0</v>
      </c>
      <c r="H578" s="128">
        <f t="shared" si="55"/>
        <v>190794.46794209839</v>
      </c>
      <c r="I578" s="25">
        <f t="shared" si="57"/>
        <v>0</v>
      </c>
      <c r="J578" s="4">
        <f t="shared" si="56"/>
        <v>1133810.216109246</v>
      </c>
      <c r="K578" s="4" t="str">
        <f>IF(J578&gt;$K$5,"YES","")</f>
        <v/>
      </c>
    </row>
    <row r="579" spans="1:11" x14ac:dyDescent="0.2">
      <c r="A579" s="134">
        <f t="shared" ref="A579:A638" si="58">A578+DAY(DATE(YEAR(A578),MONTH(A578)+1,))</f>
        <v>59050</v>
      </c>
      <c r="B579" s="123">
        <f t="shared" ref="B579:B638" si="59">(B578+C578)*(1+($C$3/1200))</f>
        <v>656933.50506232784</v>
      </c>
      <c r="C579" s="25">
        <f t="shared" si="57"/>
        <v>2070.1378346584802</v>
      </c>
      <c r="D579" s="128">
        <f t="shared" ref="D579:D638" si="60">(D578+E578)*(1+($C$3/1200))</f>
        <v>97395.627568283002</v>
      </c>
      <c r="E579" s="25">
        <f t="shared" si="57"/>
        <v>0</v>
      </c>
      <c r="F579" s="128">
        <f t="shared" ref="F579:F638" si="61">(F578+G578)*(1+($C$3/1200))</f>
        <v>190804.0076654955</v>
      </c>
      <c r="G579" s="25">
        <f t="shared" si="57"/>
        <v>0</v>
      </c>
      <c r="H579" s="128">
        <f t="shared" ref="H579:H638" si="62">(H578+I578)*(1+($C$3/1200))</f>
        <v>190804.0076654955</v>
      </c>
      <c r="I579" s="25">
        <f t="shared" ref="C579:I639" si="63">IF(I$5="Annual",IF(MONTH($A579)=I$6,I$4,0),I$4)*(1+I$7)^(YEAR($A579)-YEAR($A$7))</f>
        <v>0</v>
      </c>
      <c r="J579" s="4">
        <f t="shared" ref="J579:J638" si="64">B579+D579+F579+H579</f>
        <v>1135937.1479616018</v>
      </c>
      <c r="K579" s="4" t="str">
        <f>IF(J579&gt;$K$5,"YES","")</f>
        <v/>
      </c>
    </row>
    <row r="580" spans="1:11" x14ac:dyDescent="0.2">
      <c r="A580" s="134">
        <f t="shared" si="58"/>
        <v>59080</v>
      </c>
      <c r="B580" s="123">
        <f t="shared" si="59"/>
        <v>659036.59307913121</v>
      </c>
      <c r="C580" s="25">
        <f t="shared" si="63"/>
        <v>2070.1378346584802</v>
      </c>
      <c r="D580" s="128">
        <f t="shared" si="60"/>
        <v>97400.497349661426</v>
      </c>
      <c r="E580" s="25">
        <f t="shared" si="63"/>
        <v>0</v>
      </c>
      <c r="F580" s="128">
        <f t="shared" si="61"/>
        <v>190813.54786587879</v>
      </c>
      <c r="G580" s="25">
        <f t="shared" si="63"/>
        <v>0</v>
      </c>
      <c r="H580" s="128">
        <f t="shared" si="62"/>
        <v>190813.54786587879</v>
      </c>
      <c r="I580" s="25">
        <f t="shared" si="63"/>
        <v>0</v>
      </c>
      <c r="J580" s="4">
        <f t="shared" si="64"/>
        <v>1138064.1861605502</v>
      </c>
      <c r="K580" s="4" t="str">
        <f>IF(J580&gt;$K$5,"YES","")</f>
        <v/>
      </c>
    </row>
    <row r="581" spans="1:11" x14ac:dyDescent="0.2">
      <c r="A581" s="134">
        <f t="shared" si="58"/>
        <v>59111</v>
      </c>
      <c r="B581" s="123">
        <f t="shared" si="59"/>
        <v>661139.78625033551</v>
      </c>
      <c r="C581" s="25">
        <f t="shared" si="63"/>
        <v>2070.1378346584802</v>
      </c>
      <c r="D581" s="128">
        <f t="shared" si="60"/>
        <v>97405.367374528912</v>
      </c>
      <c r="E581" s="25">
        <f t="shared" si="63"/>
        <v>0</v>
      </c>
      <c r="F581" s="128">
        <f t="shared" si="61"/>
        <v>190823.08854327211</v>
      </c>
      <c r="G581" s="25">
        <f t="shared" si="63"/>
        <v>0</v>
      </c>
      <c r="H581" s="128">
        <f t="shared" si="62"/>
        <v>190823.08854327211</v>
      </c>
      <c r="I581" s="25">
        <f t="shared" si="63"/>
        <v>0</v>
      </c>
      <c r="J581" s="4">
        <f t="shared" si="64"/>
        <v>1140191.3307114085</v>
      </c>
      <c r="K581" s="4" t="str">
        <f>IF(J581&gt;$K$5,"YES","")</f>
        <v/>
      </c>
    </row>
    <row r="582" spans="1:11" x14ac:dyDescent="0.2">
      <c r="A582" s="134">
        <f t="shared" si="58"/>
        <v>59141</v>
      </c>
      <c r="B582" s="123">
        <f t="shared" si="59"/>
        <v>663243.08458119829</v>
      </c>
      <c r="C582" s="25">
        <f t="shared" si="63"/>
        <v>2070.1378346584802</v>
      </c>
      <c r="D582" s="128">
        <f t="shared" si="60"/>
        <v>97410.237642897642</v>
      </c>
      <c r="E582" s="25">
        <f t="shared" si="63"/>
        <v>0</v>
      </c>
      <c r="F582" s="128">
        <f t="shared" si="61"/>
        <v>190832.6296976993</v>
      </c>
      <c r="G582" s="25">
        <f t="shared" si="63"/>
        <v>0</v>
      </c>
      <c r="H582" s="128">
        <f t="shared" si="62"/>
        <v>190832.6296976993</v>
      </c>
      <c r="I582" s="25">
        <f t="shared" si="63"/>
        <v>0</v>
      </c>
      <c r="J582" s="4">
        <f t="shared" si="64"/>
        <v>1142318.5816194946</v>
      </c>
      <c r="K582" s="4" t="str">
        <f>IF(J582&gt;$K$5,"YES","")</f>
        <v/>
      </c>
    </row>
    <row r="583" spans="1:11" x14ac:dyDescent="0.2">
      <c r="A583" s="134">
        <f t="shared" si="58"/>
        <v>59172</v>
      </c>
      <c r="B583" s="123">
        <f t="shared" si="59"/>
        <v>665346.48807697766</v>
      </c>
      <c r="C583" s="25">
        <f t="shared" si="63"/>
        <v>2132.2419696982342</v>
      </c>
      <c r="D583" s="128">
        <f t="shared" si="60"/>
        <v>97415.108154779795</v>
      </c>
      <c r="E583" s="25">
        <f t="shared" si="63"/>
        <v>0</v>
      </c>
      <c r="F583" s="128">
        <f t="shared" si="61"/>
        <v>190842.1713291842</v>
      </c>
      <c r="G583" s="25">
        <f t="shared" si="63"/>
        <v>0</v>
      </c>
      <c r="H583" s="128">
        <f t="shared" si="62"/>
        <v>190842.1713291842</v>
      </c>
      <c r="I583" s="25">
        <f t="shared" si="63"/>
        <v>0</v>
      </c>
      <c r="J583" s="4">
        <f t="shared" si="64"/>
        <v>1144445.9388901258</v>
      </c>
      <c r="K583" s="4" t="str">
        <f>IF(J583&gt;$K$5,"YES","")</f>
        <v/>
      </c>
    </row>
    <row r="584" spans="1:11" x14ac:dyDescent="0.2">
      <c r="A584" s="134">
        <f t="shared" si="58"/>
        <v>59203</v>
      </c>
      <c r="B584" s="123">
        <f t="shared" si="59"/>
        <v>667512.10398317827</v>
      </c>
      <c r="C584" s="25">
        <f t="shared" si="63"/>
        <v>2132.2419696982342</v>
      </c>
      <c r="D584" s="128">
        <f t="shared" si="60"/>
        <v>97419.97891018755</v>
      </c>
      <c r="E584" s="25">
        <f t="shared" si="63"/>
        <v>0</v>
      </c>
      <c r="F584" s="128">
        <f t="shared" si="61"/>
        <v>190851.71343775067</v>
      </c>
      <c r="G584" s="25">
        <f t="shared" si="63"/>
        <v>0</v>
      </c>
      <c r="H584" s="128">
        <f t="shared" si="62"/>
        <v>190851.71343775067</v>
      </c>
      <c r="I584" s="25">
        <f t="shared" si="63"/>
        <v>0</v>
      </c>
      <c r="J584" s="4">
        <f t="shared" si="64"/>
        <v>1146635.5097688672</v>
      </c>
      <c r="K584" s="4" t="str">
        <f>IF(J584&gt;$K$5,"YES","")</f>
        <v/>
      </c>
    </row>
    <row r="585" spans="1:11" x14ac:dyDescent="0.2">
      <c r="A585" s="134">
        <f t="shared" si="58"/>
        <v>59231</v>
      </c>
      <c r="B585" s="123">
        <f t="shared" si="59"/>
        <v>669677.82817017415</v>
      </c>
      <c r="C585" s="25">
        <f t="shared" si="63"/>
        <v>2132.2419696982342</v>
      </c>
      <c r="D585" s="128">
        <f t="shared" si="60"/>
        <v>97424.849909133074</v>
      </c>
      <c r="E585" s="25">
        <f t="shared" si="63"/>
        <v>2000</v>
      </c>
      <c r="F585" s="128">
        <f t="shared" si="61"/>
        <v>190861.25602342258</v>
      </c>
      <c r="G585" s="25">
        <f t="shared" si="63"/>
        <v>10401.269646942117</v>
      </c>
      <c r="H585" s="128">
        <f t="shared" si="62"/>
        <v>190861.25602342258</v>
      </c>
      <c r="I585" s="25">
        <f t="shared" si="63"/>
        <v>10401.269646942117</v>
      </c>
      <c r="J585" s="4">
        <f t="shared" si="64"/>
        <v>1148825.1901261522</v>
      </c>
      <c r="K585" s="4" t="str">
        <f>IF(J585&gt;$K$5,"YES","")</f>
        <v/>
      </c>
    </row>
    <row r="586" spans="1:11" x14ac:dyDescent="0.2">
      <c r="A586" s="134">
        <f t="shared" si="58"/>
        <v>59262</v>
      </c>
      <c r="B586" s="123">
        <f t="shared" si="59"/>
        <v>671843.66064337944</v>
      </c>
      <c r="C586" s="25">
        <f t="shared" si="63"/>
        <v>2132.2419696982342</v>
      </c>
      <c r="D586" s="128">
        <f t="shared" si="60"/>
        <v>99429.821151628537</v>
      </c>
      <c r="E586" s="25">
        <f t="shared" si="63"/>
        <v>0</v>
      </c>
      <c r="F586" s="128">
        <f t="shared" si="61"/>
        <v>201272.58879664826</v>
      </c>
      <c r="G586" s="25">
        <f t="shared" si="63"/>
        <v>0</v>
      </c>
      <c r="H586" s="128">
        <f t="shared" si="62"/>
        <v>201272.58879664826</v>
      </c>
      <c r="I586" s="25">
        <f t="shared" si="63"/>
        <v>0</v>
      </c>
      <c r="J586" s="4">
        <f t="shared" si="64"/>
        <v>1173818.6593883045</v>
      </c>
      <c r="K586" s="4" t="str">
        <f>IF(J586&gt;$K$5,"YES","")</f>
        <v/>
      </c>
    </row>
    <row r="587" spans="1:11" x14ac:dyDescent="0.2">
      <c r="A587" s="134">
        <f t="shared" si="58"/>
        <v>59292</v>
      </c>
      <c r="B587" s="123">
        <f t="shared" si="59"/>
        <v>674009.60140820837</v>
      </c>
      <c r="C587" s="25">
        <f t="shared" si="63"/>
        <v>2132.2419696982342</v>
      </c>
      <c r="D587" s="128">
        <f t="shared" si="60"/>
        <v>99434.792642686123</v>
      </c>
      <c r="E587" s="25">
        <f t="shared" si="63"/>
        <v>0</v>
      </c>
      <c r="F587" s="128">
        <f t="shared" si="61"/>
        <v>201282.65242608811</v>
      </c>
      <c r="G587" s="25">
        <f t="shared" si="63"/>
        <v>0</v>
      </c>
      <c r="H587" s="128">
        <f t="shared" si="62"/>
        <v>201282.65242608811</v>
      </c>
      <c r="I587" s="25">
        <f t="shared" si="63"/>
        <v>0</v>
      </c>
      <c r="J587" s="4">
        <f t="shared" si="64"/>
        <v>1176009.6989030708</v>
      </c>
      <c r="K587" s="4" t="str">
        <f>IF(J587&gt;$K$5,"YES","")</f>
        <v/>
      </c>
    </row>
    <row r="588" spans="1:11" x14ac:dyDescent="0.2">
      <c r="A588" s="134">
        <f t="shared" si="58"/>
        <v>59323</v>
      </c>
      <c r="B588" s="123">
        <f t="shared" si="59"/>
        <v>676175.65047007555</v>
      </c>
      <c r="C588" s="25">
        <f t="shared" si="63"/>
        <v>2132.2419696982342</v>
      </c>
      <c r="D588" s="128">
        <f t="shared" si="60"/>
        <v>99439.764382318273</v>
      </c>
      <c r="E588" s="25">
        <f t="shared" si="63"/>
        <v>0</v>
      </c>
      <c r="F588" s="128">
        <f t="shared" si="61"/>
        <v>201292.71655870945</v>
      </c>
      <c r="G588" s="25">
        <f t="shared" si="63"/>
        <v>0</v>
      </c>
      <c r="H588" s="128">
        <f t="shared" si="62"/>
        <v>201292.71655870945</v>
      </c>
      <c r="I588" s="25">
        <f t="shared" si="63"/>
        <v>0</v>
      </c>
      <c r="J588" s="4">
        <f t="shared" si="64"/>
        <v>1178200.8479698128</v>
      </c>
      <c r="K588" s="4" t="str">
        <f>IF(J588&gt;$K$5,"YES","")</f>
        <v/>
      </c>
    </row>
    <row r="589" spans="1:11" x14ac:dyDescent="0.2">
      <c r="A589" s="134">
        <f t="shared" si="58"/>
        <v>59353</v>
      </c>
      <c r="B589" s="123">
        <f t="shared" si="59"/>
        <v>678341.80783439579</v>
      </c>
      <c r="C589" s="25">
        <f t="shared" si="63"/>
        <v>2132.2419696982342</v>
      </c>
      <c r="D589" s="128">
        <f t="shared" si="60"/>
        <v>99444.736370537401</v>
      </c>
      <c r="E589" s="25">
        <f t="shared" si="63"/>
        <v>0</v>
      </c>
      <c r="F589" s="128">
        <f t="shared" si="61"/>
        <v>201302.78119453741</v>
      </c>
      <c r="G589" s="25">
        <f t="shared" si="63"/>
        <v>0</v>
      </c>
      <c r="H589" s="128">
        <f t="shared" si="62"/>
        <v>201302.78119453741</v>
      </c>
      <c r="I589" s="25">
        <f t="shared" si="63"/>
        <v>0</v>
      </c>
      <c r="J589" s="4">
        <f t="shared" si="64"/>
        <v>1180392.1065940079</v>
      </c>
      <c r="K589" s="4" t="str">
        <f>IF(J589&gt;$K$5,"YES","")</f>
        <v/>
      </c>
    </row>
    <row r="590" spans="1:11" x14ac:dyDescent="0.2">
      <c r="A590" s="134">
        <f t="shared" si="58"/>
        <v>59384</v>
      </c>
      <c r="B590" s="123">
        <f t="shared" si="59"/>
        <v>680508.07350658427</v>
      </c>
      <c r="C590" s="25">
        <f t="shared" si="63"/>
        <v>2132.2419696982342</v>
      </c>
      <c r="D590" s="128">
        <f t="shared" si="60"/>
        <v>99449.708607355933</v>
      </c>
      <c r="E590" s="25">
        <f t="shared" si="63"/>
        <v>0</v>
      </c>
      <c r="F590" s="128">
        <f t="shared" si="61"/>
        <v>201312.84633359715</v>
      </c>
      <c r="G590" s="25">
        <f t="shared" si="63"/>
        <v>0</v>
      </c>
      <c r="H590" s="128">
        <f t="shared" si="62"/>
        <v>201312.84633359715</v>
      </c>
      <c r="I590" s="25">
        <f t="shared" si="63"/>
        <v>0</v>
      </c>
      <c r="J590" s="4">
        <f t="shared" si="64"/>
        <v>1182583.4747811344</v>
      </c>
      <c r="K590" s="4" t="str">
        <f>IF(J590&gt;$K$5,"YES","")</f>
        <v/>
      </c>
    </row>
    <row r="591" spans="1:11" x14ac:dyDescent="0.2">
      <c r="A591" s="134">
        <f t="shared" si="58"/>
        <v>59415</v>
      </c>
      <c r="B591" s="123">
        <f t="shared" si="59"/>
        <v>682674.44749205641</v>
      </c>
      <c r="C591" s="25">
        <f t="shared" si="63"/>
        <v>2132.2419696982342</v>
      </c>
      <c r="D591" s="128">
        <f t="shared" si="60"/>
        <v>99454.681092786312</v>
      </c>
      <c r="E591" s="25">
        <f t="shared" si="63"/>
        <v>0</v>
      </c>
      <c r="F591" s="128">
        <f t="shared" si="61"/>
        <v>201322.91197591386</v>
      </c>
      <c r="G591" s="25">
        <f t="shared" si="63"/>
        <v>0</v>
      </c>
      <c r="H591" s="128">
        <f t="shared" si="62"/>
        <v>201322.91197591386</v>
      </c>
      <c r="I591" s="25">
        <f t="shared" si="63"/>
        <v>0</v>
      </c>
      <c r="J591" s="4">
        <f t="shared" si="64"/>
        <v>1184774.9525366705</v>
      </c>
      <c r="K591" s="4" t="str">
        <f>IF(J591&gt;$K$5,"YES","")</f>
        <v/>
      </c>
    </row>
    <row r="592" spans="1:11" x14ac:dyDescent="0.2">
      <c r="A592" s="134">
        <f t="shared" si="58"/>
        <v>59445</v>
      </c>
      <c r="B592" s="123">
        <f t="shared" si="59"/>
        <v>684840.92979622784</v>
      </c>
      <c r="C592" s="25">
        <f t="shared" si="63"/>
        <v>2132.2419696982342</v>
      </c>
      <c r="D592" s="128">
        <f t="shared" si="60"/>
        <v>99459.653826840964</v>
      </c>
      <c r="E592" s="25">
        <f t="shared" si="63"/>
        <v>0</v>
      </c>
      <c r="F592" s="128">
        <f t="shared" si="61"/>
        <v>201332.97812151269</v>
      </c>
      <c r="G592" s="25">
        <f t="shared" si="63"/>
        <v>0</v>
      </c>
      <c r="H592" s="128">
        <f t="shared" si="62"/>
        <v>201332.97812151269</v>
      </c>
      <c r="I592" s="25">
        <f t="shared" si="63"/>
        <v>0</v>
      </c>
      <c r="J592" s="4">
        <f t="shared" si="64"/>
        <v>1186966.539866094</v>
      </c>
      <c r="K592" s="4" t="str">
        <f>IF(J592&gt;$K$5,"YES","")</f>
        <v/>
      </c>
    </row>
    <row r="593" spans="1:11" x14ac:dyDescent="0.2">
      <c r="A593" s="134">
        <f t="shared" si="58"/>
        <v>59476</v>
      </c>
      <c r="B593" s="123">
        <f t="shared" si="59"/>
        <v>687007.52042451443</v>
      </c>
      <c r="C593" s="25">
        <f t="shared" si="63"/>
        <v>2132.2419696982342</v>
      </c>
      <c r="D593" s="128">
        <f t="shared" si="60"/>
        <v>99464.626809532318</v>
      </c>
      <c r="E593" s="25">
        <f t="shared" si="63"/>
        <v>0</v>
      </c>
      <c r="F593" s="128">
        <f t="shared" si="61"/>
        <v>201343.04477041878</v>
      </c>
      <c r="G593" s="25">
        <f t="shared" si="63"/>
        <v>0</v>
      </c>
      <c r="H593" s="128">
        <f t="shared" si="62"/>
        <v>201343.04477041878</v>
      </c>
      <c r="I593" s="25">
        <f t="shared" si="63"/>
        <v>0</v>
      </c>
      <c r="J593" s="4">
        <f t="shared" si="64"/>
        <v>1189158.2367748842</v>
      </c>
      <c r="K593" s="4" t="str">
        <f>IF(J593&gt;$K$5,"YES","")</f>
        <v/>
      </c>
    </row>
    <row r="594" spans="1:11" x14ac:dyDescent="0.2">
      <c r="A594" s="134">
        <f t="shared" si="58"/>
        <v>59506</v>
      </c>
      <c r="B594" s="123">
        <f t="shared" si="59"/>
        <v>689174.21938233241</v>
      </c>
      <c r="C594" s="25">
        <f t="shared" si="63"/>
        <v>2132.2419696982342</v>
      </c>
      <c r="D594" s="128">
        <f t="shared" si="60"/>
        <v>99469.6000408728</v>
      </c>
      <c r="E594" s="25">
        <f t="shared" si="63"/>
        <v>0</v>
      </c>
      <c r="F594" s="128">
        <f t="shared" si="61"/>
        <v>201353.11192265732</v>
      </c>
      <c r="G594" s="25">
        <f t="shared" si="63"/>
        <v>0</v>
      </c>
      <c r="H594" s="128">
        <f t="shared" si="62"/>
        <v>201353.11192265732</v>
      </c>
      <c r="I594" s="25">
        <f t="shared" si="63"/>
        <v>0</v>
      </c>
      <c r="J594" s="4">
        <f t="shared" si="64"/>
        <v>1191350.0432685199</v>
      </c>
      <c r="K594" s="4" t="str">
        <f>IF(J594&gt;$K$5,"YES","")</f>
        <v/>
      </c>
    </row>
    <row r="595" spans="1:11" x14ac:dyDescent="0.2">
      <c r="A595" s="134">
        <f t="shared" si="58"/>
        <v>59537</v>
      </c>
      <c r="B595" s="123">
        <f t="shared" si="59"/>
        <v>691341.02667509834</v>
      </c>
      <c r="C595" s="25">
        <f t="shared" si="63"/>
        <v>2196.209228789181</v>
      </c>
      <c r="D595" s="128">
        <f t="shared" si="60"/>
        <v>99474.573520874852</v>
      </c>
      <c r="E595" s="25">
        <f t="shared" si="63"/>
        <v>0</v>
      </c>
      <c r="F595" s="128">
        <f t="shared" si="61"/>
        <v>201363.17957825348</v>
      </c>
      <c r="G595" s="25">
        <f t="shared" si="63"/>
        <v>0</v>
      </c>
      <c r="H595" s="128">
        <f t="shared" si="62"/>
        <v>201363.17957825348</v>
      </c>
      <c r="I595" s="25">
        <f t="shared" si="63"/>
        <v>0</v>
      </c>
      <c r="J595" s="4">
        <f t="shared" si="64"/>
        <v>1193541.9593524802</v>
      </c>
      <c r="K595" s="4" t="str">
        <f>IF(J595&gt;$K$5,"YES","")</f>
        <v/>
      </c>
    </row>
    <row r="596" spans="1:11" x14ac:dyDescent="0.2">
      <c r="A596" s="134">
        <f t="shared" si="58"/>
        <v>59568</v>
      </c>
      <c r="B596" s="123">
        <f t="shared" si="59"/>
        <v>693571.91276568279</v>
      </c>
      <c r="C596" s="25">
        <f t="shared" si="63"/>
        <v>2196.209228789181</v>
      </c>
      <c r="D596" s="128">
        <f t="shared" si="60"/>
        <v>99479.547249550902</v>
      </c>
      <c r="E596" s="25">
        <f t="shared" si="63"/>
        <v>0</v>
      </c>
      <c r="F596" s="128">
        <f t="shared" si="61"/>
        <v>201373.24773723242</v>
      </c>
      <c r="G596" s="25">
        <f t="shared" si="63"/>
        <v>0</v>
      </c>
      <c r="H596" s="128">
        <f t="shared" si="62"/>
        <v>201373.24773723242</v>
      </c>
      <c r="I596" s="25">
        <f t="shared" si="63"/>
        <v>0</v>
      </c>
      <c r="J596" s="4">
        <f t="shared" si="64"/>
        <v>1195797.9554896986</v>
      </c>
      <c r="K596" s="4" t="str">
        <f>IF(J596&gt;$K$5,"YES","")</f>
        <v/>
      </c>
    </row>
    <row r="597" spans="1:11" x14ac:dyDescent="0.2">
      <c r="A597" s="134">
        <f t="shared" si="58"/>
        <v>59596</v>
      </c>
      <c r="B597" s="123">
        <f t="shared" si="59"/>
        <v>695802.91040057177</v>
      </c>
      <c r="C597" s="25">
        <f t="shared" si="63"/>
        <v>2196.209228789181</v>
      </c>
      <c r="D597" s="128">
        <f t="shared" si="60"/>
        <v>99484.521226913392</v>
      </c>
      <c r="E597" s="25">
        <f t="shared" si="63"/>
        <v>2000</v>
      </c>
      <c r="F597" s="128">
        <f t="shared" si="61"/>
        <v>201383.3163996193</v>
      </c>
      <c r="G597" s="25">
        <f t="shared" si="63"/>
        <v>10921.333129289224</v>
      </c>
      <c r="H597" s="128">
        <f t="shared" si="62"/>
        <v>201383.3163996193</v>
      </c>
      <c r="I597" s="25">
        <f t="shared" si="63"/>
        <v>10921.333129289224</v>
      </c>
      <c r="J597" s="4">
        <f t="shared" si="64"/>
        <v>1198054.0644267239</v>
      </c>
      <c r="K597" s="4" t="str">
        <f>IF(J597&gt;$K$5,"YES","")</f>
        <v/>
      </c>
    </row>
    <row r="598" spans="1:11" x14ac:dyDescent="0.2">
      <c r="A598" s="134">
        <f t="shared" si="58"/>
        <v>59627</v>
      </c>
      <c r="B598" s="123">
        <f t="shared" si="59"/>
        <v>698034.0195853425</v>
      </c>
      <c r="C598" s="25">
        <f t="shared" si="63"/>
        <v>2196.209228789181</v>
      </c>
      <c r="D598" s="128">
        <f t="shared" si="60"/>
        <v>101489.59545297475</v>
      </c>
      <c r="E598" s="25">
        <f t="shared" si="63"/>
        <v>0</v>
      </c>
      <c r="F598" s="128">
        <f t="shared" si="61"/>
        <v>212315.26476138498</v>
      </c>
      <c r="G598" s="25">
        <f t="shared" si="63"/>
        <v>0</v>
      </c>
      <c r="H598" s="128">
        <f t="shared" si="62"/>
        <v>212315.26476138498</v>
      </c>
      <c r="I598" s="25">
        <f t="shared" si="63"/>
        <v>0</v>
      </c>
      <c r="J598" s="4">
        <f t="shared" si="64"/>
        <v>1224154.1445610872</v>
      </c>
      <c r="K598" s="4" t="str">
        <f>IF(J598&gt;$K$5,"YES","")</f>
        <v>YES</v>
      </c>
    </row>
    <row r="599" spans="1:11" x14ac:dyDescent="0.2">
      <c r="A599" s="134">
        <f t="shared" si="58"/>
        <v>59657</v>
      </c>
      <c r="B599" s="123">
        <f t="shared" si="59"/>
        <v>700265.24032557243</v>
      </c>
      <c r="C599" s="25">
        <f t="shared" si="63"/>
        <v>2196.209228789181</v>
      </c>
      <c r="D599" s="128">
        <f t="shared" si="60"/>
        <v>101494.66993274742</v>
      </c>
      <c r="E599" s="25">
        <f t="shared" si="63"/>
        <v>0</v>
      </c>
      <c r="F599" s="128">
        <f t="shared" si="61"/>
        <v>212325.88052462306</v>
      </c>
      <c r="G599" s="25">
        <f t="shared" si="63"/>
        <v>0</v>
      </c>
      <c r="H599" s="128">
        <f t="shared" si="62"/>
        <v>212325.88052462306</v>
      </c>
      <c r="I599" s="25">
        <f t="shared" si="63"/>
        <v>0</v>
      </c>
      <c r="J599" s="4">
        <f t="shared" si="64"/>
        <v>1226411.6713075659</v>
      </c>
      <c r="K599" s="4" t="str">
        <f>IF(J599&gt;$K$5,"YES","")</f>
        <v>YES</v>
      </c>
    </row>
    <row r="600" spans="1:11" x14ac:dyDescent="0.2">
      <c r="A600" s="134">
        <f t="shared" si="58"/>
        <v>59688</v>
      </c>
      <c r="B600" s="123">
        <f t="shared" si="59"/>
        <v>702496.57262683939</v>
      </c>
      <c r="C600" s="25">
        <f t="shared" si="63"/>
        <v>2196.209228789181</v>
      </c>
      <c r="D600" s="128">
        <f t="shared" si="60"/>
        <v>101499.74466624406</v>
      </c>
      <c r="E600" s="25">
        <f t="shared" si="63"/>
        <v>0</v>
      </c>
      <c r="F600" s="128">
        <f t="shared" si="61"/>
        <v>212336.49681864932</v>
      </c>
      <c r="G600" s="25">
        <f t="shared" si="63"/>
        <v>0</v>
      </c>
      <c r="H600" s="128">
        <f t="shared" si="62"/>
        <v>212336.49681864932</v>
      </c>
      <c r="I600" s="25">
        <f t="shared" si="63"/>
        <v>0</v>
      </c>
      <c r="J600" s="4">
        <f t="shared" si="64"/>
        <v>1228669.310930382</v>
      </c>
      <c r="K600" s="4" t="str">
        <f>IF(J600&gt;$K$5,"YES","")</f>
        <v>YES</v>
      </c>
    </row>
    <row r="601" spans="1:11" x14ac:dyDescent="0.2">
      <c r="A601" s="134">
        <f t="shared" si="58"/>
        <v>59718</v>
      </c>
      <c r="B601" s="123">
        <f t="shared" si="59"/>
        <v>704728.01649472141</v>
      </c>
      <c r="C601" s="25">
        <f t="shared" si="63"/>
        <v>2196.209228789181</v>
      </c>
      <c r="D601" s="128">
        <f t="shared" si="60"/>
        <v>101504.81965347739</v>
      </c>
      <c r="E601" s="25">
        <f t="shared" si="63"/>
        <v>0</v>
      </c>
      <c r="F601" s="128">
        <f t="shared" si="61"/>
        <v>212347.11364349027</v>
      </c>
      <c r="G601" s="25">
        <f t="shared" si="63"/>
        <v>0</v>
      </c>
      <c r="H601" s="128">
        <f t="shared" si="62"/>
        <v>212347.11364349027</v>
      </c>
      <c r="I601" s="25">
        <f t="shared" si="63"/>
        <v>0</v>
      </c>
      <c r="J601" s="4">
        <f t="shared" si="64"/>
        <v>1230927.0634351794</v>
      </c>
      <c r="K601" s="4" t="str">
        <f>IF(J601&gt;$K$5,"YES","")</f>
        <v>YES</v>
      </c>
    </row>
    <row r="602" spans="1:11" x14ac:dyDescent="0.2">
      <c r="A602" s="134">
        <f t="shared" si="58"/>
        <v>59749</v>
      </c>
      <c r="B602" s="123">
        <f t="shared" si="59"/>
        <v>706959.57193479687</v>
      </c>
      <c r="C602" s="25">
        <f t="shared" si="63"/>
        <v>2196.209228789181</v>
      </c>
      <c r="D602" s="128">
        <f t="shared" si="60"/>
        <v>101509.89489446007</v>
      </c>
      <c r="E602" s="25">
        <f t="shared" si="63"/>
        <v>0</v>
      </c>
      <c r="F602" s="128">
        <f t="shared" si="61"/>
        <v>212357.73099917246</v>
      </c>
      <c r="G602" s="25">
        <f t="shared" si="63"/>
        <v>0</v>
      </c>
      <c r="H602" s="128">
        <f t="shared" si="62"/>
        <v>212357.73099917246</v>
      </c>
      <c r="I602" s="25">
        <f t="shared" si="63"/>
        <v>0</v>
      </c>
      <c r="J602" s="4">
        <f t="shared" si="64"/>
        <v>1233184.928827602</v>
      </c>
      <c r="K602" s="4" t="str">
        <f>IF(J602&gt;$K$5,"YES","")</f>
        <v>YES</v>
      </c>
    </row>
    <row r="603" spans="1:11" x14ac:dyDescent="0.2">
      <c r="A603" s="134">
        <f t="shared" si="58"/>
        <v>59780</v>
      </c>
      <c r="B603" s="123">
        <f t="shared" si="59"/>
        <v>709191.23895264429</v>
      </c>
      <c r="C603" s="25">
        <f t="shared" si="63"/>
        <v>2196.209228789181</v>
      </c>
      <c r="D603" s="128">
        <f t="shared" si="60"/>
        <v>101514.9703892048</v>
      </c>
      <c r="E603" s="25">
        <f t="shared" si="63"/>
        <v>0</v>
      </c>
      <c r="F603" s="128">
        <f t="shared" si="61"/>
        <v>212368.34888572243</v>
      </c>
      <c r="G603" s="25">
        <f t="shared" si="63"/>
        <v>0</v>
      </c>
      <c r="H603" s="128">
        <f t="shared" si="62"/>
        <v>212368.34888572243</v>
      </c>
      <c r="I603" s="25">
        <f t="shared" si="63"/>
        <v>0</v>
      </c>
      <c r="J603" s="4">
        <f t="shared" si="64"/>
        <v>1235442.9071132939</v>
      </c>
      <c r="K603" s="4" t="str">
        <f>IF(J603&gt;$K$5,"YES","")</f>
        <v>YES</v>
      </c>
    </row>
    <row r="604" spans="1:11" x14ac:dyDescent="0.2">
      <c r="A604" s="134">
        <f t="shared" si="58"/>
        <v>59810</v>
      </c>
      <c r="B604" s="123">
        <f t="shared" si="59"/>
        <v>711423.01755384263</v>
      </c>
      <c r="C604" s="25">
        <f t="shared" si="63"/>
        <v>2196.209228789181</v>
      </c>
      <c r="D604" s="128">
        <f t="shared" si="60"/>
        <v>101520.04613772428</v>
      </c>
      <c r="E604" s="25">
        <f t="shared" si="63"/>
        <v>0</v>
      </c>
      <c r="F604" s="128">
        <f t="shared" si="61"/>
        <v>212378.96730316675</v>
      </c>
      <c r="G604" s="25">
        <f t="shared" si="63"/>
        <v>0</v>
      </c>
      <c r="H604" s="128">
        <f t="shared" si="62"/>
        <v>212378.96730316675</v>
      </c>
      <c r="I604" s="25">
        <f t="shared" si="63"/>
        <v>0</v>
      </c>
      <c r="J604" s="4">
        <f t="shared" si="64"/>
        <v>1237700.9982979004</v>
      </c>
      <c r="K604" s="4" t="str">
        <f>IF(J604&gt;$K$5,"YES","")</f>
        <v>YES</v>
      </c>
    </row>
    <row r="605" spans="1:11" x14ac:dyDescent="0.2">
      <c r="A605" s="134">
        <f t="shared" si="58"/>
        <v>59841</v>
      </c>
      <c r="B605" s="123">
        <f t="shared" si="59"/>
        <v>713654.90774397098</v>
      </c>
      <c r="C605" s="25">
        <f t="shared" si="63"/>
        <v>2196.209228789181</v>
      </c>
      <c r="D605" s="128">
        <f t="shared" si="60"/>
        <v>101525.12214003118</v>
      </c>
      <c r="E605" s="25">
        <f t="shared" si="63"/>
        <v>0</v>
      </c>
      <c r="F605" s="128">
        <f t="shared" si="61"/>
        <v>212389.58625153193</v>
      </c>
      <c r="G605" s="25">
        <f t="shared" si="63"/>
        <v>0</v>
      </c>
      <c r="H605" s="128">
        <f t="shared" si="62"/>
        <v>212389.58625153193</v>
      </c>
      <c r="I605" s="25">
        <f t="shared" si="63"/>
        <v>0</v>
      </c>
      <c r="J605" s="4">
        <f t="shared" si="64"/>
        <v>1239959.2023870661</v>
      </c>
      <c r="K605" s="4" t="str">
        <f>IF(J605&gt;$K$5,"YES","")</f>
        <v>YES</v>
      </c>
    </row>
    <row r="606" spans="1:11" x14ac:dyDescent="0.2">
      <c r="A606" s="134">
        <f t="shared" si="58"/>
        <v>59871</v>
      </c>
      <c r="B606" s="123">
        <f t="shared" si="59"/>
        <v>715886.9095286089</v>
      </c>
      <c r="C606" s="25">
        <f t="shared" si="63"/>
        <v>2196.209228789181</v>
      </c>
      <c r="D606" s="128">
        <f t="shared" si="60"/>
        <v>101530.19839613819</v>
      </c>
      <c r="E606" s="25">
        <f t="shared" si="63"/>
        <v>0</v>
      </c>
      <c r="F606" s="128">
        <f t="shared" si="61"/>
        <v>212400.20573084452</v>
      </c>
      <c r="G606" s="25">
        <f t="shared" si="63"/>
        <v>0</v>
      </c>
      <c r="H606" s="128">
        <f t="shared" si="62"/>
        <v>212400.20573084452</v>
      </c>
      <c r="I606" s="25">
        <f t="shared" si="63"/>
        <v>0</v>
      </c>
      <c r="J606" s="4">
        <f t="shared" si="64"/>
        <v>1242217.5193864361</v>
      </c>
      <c r="K606" s="4" t="str">
        <f>IF(J606&gt;$K$5,"YES","")</f>
        <v>YES</v>
      </c>
    </row>
    <row r="607" spans="1:11" x14ac:dyDescent="0.2">
      <c r="A607" s="134">
        <f t="shared" si="58"/>
        <v>59902</v>
      </c>
      <c r="B607" s="123">
        <f t="shared" si="59"/>
        <v>718119.02291333606</v>
      </c>
      <c r="C607" s="25">
        <f t="shared" si="63"/>
        <v>2262.0955056528564</v>
      </c>
      <c r="D607" s="128">
        <f t="shared" si="60"/>
        <v>101535.27490605801</v>
      </c>
      <c r="E607" s="25">
        <f t="shared" si="63"/>
        <v>0</v>
      </c>
      <c r="F607" s="128">
        <f t="shared" si="61"/>
        <v>212410.82574113109</v>
      </c>
      <c r="G607" s="25">
        <f t="shared" si="63"/>
        <v>0</v>
      </c>
      <c r="H607" s="128">
        <f t="shared" si="62"/>
        <v>212410.82574113109</v>
      </c>
      <c r="I607" s="25">
        <f t="shared" si="63"/>
        <v>0</v>
      </c>
      <c r="J607" s="4">
        <f t="shared" si="64"/>
        <v>1244475.9493016563</v>
      </c>
      <c r="K607" s="4" t="str">
        <f>IF(J607&gt;$K$5,"YES","")</f>
        <v>YES</v>
      </c>
    </row>
    <row r="608" spans="1:11" x14ac:dyDescent="0.2">
      <c r="A608" s="134">
        <f t="shared" si="58"/>
        <v>59933</v>
      </c>
      <c r="B608" s="123">
        <f t="shared" si="59"/>
        <v>720417.13747490989</v>
      </c>
      <c r="C608" s="25">
        <f t="shared" si="63"/>
        <v>2262.0955056528564</v>
      </c>
      <c r="D608" s="128">
        <f t="shared" si="60"/>
        <v>101540.35166980332</v>
      </c>
      <c r="E608" s="25">
        <f t="shared" si="63"/>
        <v>0</v>
      </c>
      <c r="F608" s="128">
        <f t="shared" si="61"/>
        <v>212421.44628241818</v>
      </c>
      <c r="G608" s="25">
        <f t="shared" si="63"/>
        <v>0</v>
      </c>
      <c r="H608" s="128">
        <f t="shared" si="62"/>
        <v>212421.44628241818</v>
      </c>
      <c r="I608" s="25">
        <f t="shared" si="63"/>
        <v>0</v>
      </c>
      <c r="J608" s="4">
        <f t="shared" si="64"/>
        <v>1246800.3817095496</v>
      </c>
      <c r="K608" s="4" t="str">
        <f>IF(J608&gt;$K$5,"YES","")</f>
        <v>YES</v>
      </c>
    </row>
    <row r="609" spans="1:11" x14ac:dyDescent="0.2">
      <c r="A609" s="134">
        <f t="shared" si="58"/>
        <v>59962</v>
      </c>
      <c r="B609" s="123">
        <f t="shared" si="59"/>
        <v>722715.36694221187</v>
      </c>
      <c r="C609" s="25">
        <f t="shared" si="63"/>
        <v>2262.0955056528564</v>
      </c>
      <c r="D609" s="128">
        <f t="shared" si="60"/>
        <v>101545.42868738683</v>
      </c>
      <c r="E609" s="25">
        <f t="shared" si="63"/>
        <v>2000</v>
      </c>
      <c r="F609" s="128">
        <f t="shared" si="61"/>
        <v>212432.06735473234</v>
      </c>
      <c r="G609" s="25">
        <f t="shared" si="63"/>
        <v>11467.399785753685</v>
      </c>
      <c r="H609" s="128">
        <f t="shared" si="62"/>
        <v>212432.06735473234</v>
      </c>
      <c r="I609" s="25">
        <f t="shared" si="63"/>
        <v>11467.399785753685</v>
      </c>
      <c r="J609" s="4">
        <f t="shared" si="64"/>
        <v>1249124.9303390633</v>
      </c>
      <c r="K609" s="4" t="str">
        <f>IF(J609&gt;$K$5,"YES","")</f>
        <v>YES</v>
      </c>
    </row>
    <row r="610" spans="1:11" x14ac:dyDescent="0.2">
      <c r="A610" s="134">
        <f t="shared" si="58"/>
        <v>59993</v>
      </c>
      <c r="B610" s="123">
        <f t="shared" si="59"/>
        <v>725013.7113209872</v>
      </c>
      <c r="C610" s="25">
        <f t="shared" si="63"/>
        <v>2262.0955056528564</v>
      </c>
      <c r="D610" s="128">
        <f t="shared" si="60"/>
        <v>103550.60595882121</v>
      </c>
      <c r="E610" s="25">
        <f t="shared" si="63"/>
        <v>0</v>
      </c>
      <c r="F610" s="128">
        <f t="shared" si="61"/>
        <v>223910.66211384308</v>
      </c>
      <c r="G610" s="25">
        <f t="shared" si="63"/>
        <v>0</v>
      </c>
      <c r="H610" s="128">
        <f t="shared" si="62"/>
        <v>223910.66211384308</v>
      </c>
      <c r="I610" s="25">
        <f t="shared" si="63"/>
        <v>0</v>
      </c>
      <c r="J610" s="4">
        <f t="shared" si="64"/>
        <v>1276385.6415074945</v>
      </c>
      <c r="K610" s="4" t="str">
        <f>IF(J610&gt;$K$5,"YES","")</f>
        <v>YES</v>
      </c>
    </row>
    <row r="611" spans="1:11" x14ac:dyDescent="0.2">
      <c r="A611" s="134">
        <f t="shared" si="58"/>
        <v>60023</v>
      </c>
      <c r="B611" s="123">
        <f t="shared" si="59"/>
        <v>727312.17061698146</v>
      </c>
      <c r="C611" s="25">
        <f t="shared" si="63"/>
        <v>2262.0955056528564</v>
      </c>
      <c r="D611" s="128">
        <f t="shared" si="60"/>
        <v>103555.78348911916</v>
      </c>
      <c r="E611" s="25">
        <f t="shared" si="63"/>
        <v>0</v>
      </c>
      <c r="F611" s="128">
        <f t="shared" si="61"/>
        <v>223921.8576469488</v>
      </c>
      <c r="G611" s="25">
        <f t="shared" si="63"/>
        <v>0</v>
      </c>
      <c r="H611" s="128">
        <f t="shared" si="62"/>
        <v>223921.8576469488</v>
      </c>
      <c r="I611" s="25">
        <f t="shared" si="63"/>
        <v>0</v>
      </c>
      <c r="J611" s="4">
        <f t="shared" si="64"/>
        <v>1278711.6693999984</v>
      </c>
      <c r="K611" s="4" t="str">
        <f>IF(J611&gt;$K$5,"YES","")</f>
        <v>YES</v>
      </c>
    </row>
    <row r="612" spans="1:11" x14ac:dyDescent="0.2">
      <c r="A612" s="134">
        <f t="shared" si="58"/>
        <v>60054</v>
      </c>
      <c r="B612" s="123">
        <f t="shared" si="59"/>
        <v>729610.74483594054</v>
      </c>
      <c r="C612" s="25">
        <f t="shared" si="63"/>
        <v>2262.0955056528564</v>
      </c>
      <c r="D612" s="128">
        <f t="shared" si="60"/>
        <v>103560.96127829363</v>
      </c>
      <c r="E612" s="25">
        <f t="shared" si="63"/>
        <v>0</v>
      </c>
      <c r="F612" s="128">
        <f t="shared" si="61"/>
        <v>223933.05373983117</v>
      </c>
      <c r="G612" s="25">
        <f t="shared" si="63"/>
        <v>0</v>
      </c>
      <c r="H612" s="128">
        <f t="shared" si="62"/>
        <v>223933.05373983117</v>
      </c>
      <c r="I612" s="25">
        <f t="shared" si="63"/>
        <v>0</v>
      </c>
      <c r="J612" s="4">
        <f t="shared" si="64"/>
        <v>1281037.8135938963</v>
      </c>
      <c r="K612" s="4" t="str">
        <f>IF(J612&gt;$K$5,"YES","")</f>
        <v>YES</v>
      </c>
    </row>
    <row r="613" spans="1:11" x14ac:dyDescent="0.2">
      <c r="A613" s="134">
        <f t="shared" si="58"/>
        <v>60084</v>
      </c>
      <c r="B613" s="123">
        <f t="shared" si="59"/>
        <v>731909.43398361048</v>
      </c>
      <c r="C613" s="25">
        <f t="shared" si="63"/>
        <v>2262.0955056528564</v>
      </c>
      <c r="D613" s="128">
        <f t="shared" si="60"/>
        <v>103566.13932635756</v>
      </c>
      <c r="E613" s="25">
        <f t="shared" si="63"/>
        <v>0</v>
      </c>
      <c r="F613" s="128">
        <f t="shared" si="61"/>
        <v>223944.25039251818</v>
      </c>
      <c r="G613" s="25">
        <f t="shared" si="63"/>
        <v>0</v>
      </c>
      <c r="H613" s="128">
        <f t="shared" si="62"/>
        <v>223944.25039251818</v>
      </c>
      <c r="I613" s="25">
        <f t="shared" si="63"/>
        <v>0</v>
      </c>
      <c r="J613" s="4">
        <f t="shared" si="64"/>
        <v>1283364.0740950045</v>
      </c>
      <c r="K613" s="4" t="str">
        <f>IF(J613&gt;$K$5,"YES","")</f>
        <v>YES</v>
      </c>
    </row>
    <row r="614" spans="1:11" x14ac:dyDescent="0.2">
      <c r="A614" s="134">
        <f t="shared" si="58"/>
        <v>60115</v>
      </c>
      <c r="B614" s="123">
        <f t="shared" si="59"/>
        <v>734208.23806573788</v>
      </c>
      <c r="C614" s="25">
        <f t="shared" si="63"/>
        <v>2262.0955056528564</v>
      </c>
      <c r="D614" s="128">
        <f t="shared" si="60"/>
        <v>103571.31763332388</v>
      </c>
      <c r="E614" s="25">
        <f t="shared" si="63"/>
        <v>0</v>
      </c>
      <c r="F614" s="128">
        <f t="shared" si="61"/>
        <v>223955.44760503783</v>
      </c>
      <c r="G614" s="25">
        <f t="shared" si="63"/>
        <v>0</v>
      </c>
      <c r="H614" s="128">
        <f t="shared" si="62"/>
        <v>223955.44760503783</v>
      </c>
      <c r="I614" s="25">
        <f t="shared" si="63"/>
        <v>0</v>
      </c>
      <c r="J614" s="4">
        <f t="shared" si="64"/>
        <v>1285690.4509091375</v>
      </c>
      <c r="K614" s="4" t="str">
        <f>IF(J614&gt;$K$5,"YES","")</f>
        <v>YES</v>
      </c>
    </row>
    <row r="615" spans="1:11" x14ac:dyDescent="0.2">
      <c r="A615" s="134">
        <f t="shared" si="58"/>
        <v>60146</v>
      </c>
      <c r="B615" s="123">
        <f t="shared" si="59"/>
        <v>736507.15708806936</v>
      </c>
      <c r="C615" s="25">
        <f t="shared" si="63"/>
        <v>2262.0955056528564</v>
      </c>
      <c r="D615" s="128">
        <f t="shared" si="60"/>
        <v>103576.49619920556</v>
      </c>
      <c r="E615" s="25">
        <f t="shared" si="63"/>
        <v>0</v>
      </c>
      <c r="F615" s="128">
        <f t="shared" si="61"/>
        <v>223966.64537741811</v>
      </c>
      <c r="G615" s="25">
        <f t="shared" si="63"/>
        <v>0</v>
      </c>
      <c r="H615" s="128">
        <f t="shared" si="62"/>
        <v>223966.64537741811</v>
      </c>
      <c r="I615" s="25">
        <f t="shared" si="63"/>
        <v>0</v>
      </c>
      <c r="J615" s="4">
        <f t="shared" si="64"/>
        <v>1288016.944042111</v>
      </c>
      <c r="K615" s="4" t="str">
        <f>IF(J615&gt;$K$5,"YES","")</f>
        <v>YES</v>
      </c>
    </row>
    <row r="616" spans="1:11" x14ac:dyDescent="0.2">
      <c r="A616" s="134">
        <f t="shared" si="58"/>
        <v>60176</v>
      </c>
      <c r="B616" s="123">
        <f t="shared" si="59"/>
        <v>738806.19105635199</v>
      </c>
      <c r="C616" s="25">
        <f t="shared" si="63"/>
        <v>2262.0955056528564</v>
      </c>
      <c r="D616" s="128">
        <f t="shared" si="60"/>
        <v>103581.67502401554</v>
      </c>
      <c r="E616" s="25">
        <f t="shared" si="63"/>
        <v>0</v>
      </c>
      <c r="F616" s="128">
        <f t="shared" si="61"/>
        <v>223977.843709687</v>
      </c>
      <c r="G616" s="25">
        <f t="shared" si="63"/>
        <v>0</v>
      </c>
      <c r="H616" s="128">
        <f t="shared" si="62"/>
        <v>223977.843709687</v>
      </c>
      <c r="I616" s="25">
        <f t="shared" si="63"/>
        <v>0</v>
      </c>
      <c r="J616" s="4">
        <f t="shared" si="64"/>
        <v>1290343.5534997415</v>
      </c>
      <c r="K616" s="4" t="str">
        <f>IF(J616&gt;$K$5,"YES","")</f>
        <v>YES</v>
      </c>
    </row>
    <row r="617" spans="1:11" x14ac:dyDescent="0.2">
      <c r="A617" s="134">
        <f t="shared" si="58"/>
        <v>60207</v>
      </c>
      <c r="B617" s="123">
        <f t="shared" si="59"/>
        <v>741105.33997633297</v>
      </c>
      <c r="C617" s="25">
        <f t="shared" si="63"/>
        <v>2262.0955056528564</v>
      </c>
      <c r="D617" s="128">
        <f t="shared" si="60"/>
        <v>103586.85410776675</v>
      </c>
      <c r="E617" s="25">
        <f t="shared" si="63"/>
        <v>0</v>
      </c>
      <c r="F617" s="128">
        <f t="shared" si="61"/>
        <v>223989.0426018725</v>
      </c>
      <c r="G617" s="25">
        <f t="shared" si="63"/>
        <v>0</v>
      </c>
      <c r="H617" s="128">
        <f t="shared" si="62"/>
        <v>223989.0426018725</v>
      </c>
      <c r="I617" s="25">
        <f t="shared" si="63"/>
        <v>0</v>
      </c>
      <c r="J617" s="4">
        <f t="shared" si="64"/>
        <v>1292670.2792878447</v>
      </c>
      <c r="K617" s="4" t="str">
        <f>IF(J617&gt;$K$5,"YES","")</f>
        <v>YES</v>
      </c>
    </row>
    <row r="618" spans="1:11" x14ac:dyDescent="0.2">
      <c r="A618" s="134">
        <f t="shared" si="58"/>
        <v>60237</v>
      </c>
      <c r="B618" s="123">
        <f t="shared" si="59"/>
        <v>743404.60385375994</v>
      </c>
      <c r="C618" s="25">
        <f t="shared" si="63"/>
        <v>2262.0955056528564</v>
      </c>
      <c r="D618" s="128">
        <f t="shared" si="60"/>
        <v>103592.03345047214</v>
      </c>
      <c r="E618" s="25">
        <f t="shared" si="63"/>
        <v>0</v>
      </c>
      <c r="F618" s="128">
        <f t="shared" si="61"/>
        <v>224000.24205400262</v>
      </c>
      <c r="G618" s="25">
        <f t="shared" si="63"/>
        <v>0</v>
      </c>
      <c r="H618" s="128">
        <f t="shared" si="62"/>
        <v>224000.24205400262</v>
      </c>
      <c r="I618" s="25">
        <f t="shared" si="63"/>
        <v>0</v>
      </c>
      <c r="J618" s="4">
        <f t="shared" si="64"/>
        <v>1294997.1214122374</v>
      </c>
      <c r="K618" s="4" t="str">
        <f>IF(J618&gt;$K$5,"YES","")</f>
        <v>YES</v>
      </c>
    </row>
    <row r="619" spans="1:11" x14ac:dyDescent="0.2">
      <c r="A619" s="134">
        <f t="shared" si="58"/>
        <v>60268</v>
      </c>
      <c r="B619" s="123">
        <f t="shared" si="59"/>
        <v>745703.9826943808</v>
      </c>
      <c r="C619" s="25">
        <f t="shared" si="63"/>
        <v>2329.9583708224422</v>
      </c>
      <c r="D619" s="128">
        <f t="shared" si="60"/>
        <v>103597.21305214467</v>
      </c>
      <c r="E619" s="25">
        <f t="shared" si="63"/>
        <v>0</v>
      </c>
      <c r="F619" s="128">
        <f t="shared" si="61"/>
        <v>224011.44206610534</v>
      </c>
      <c r="G619" s="25">
        <f t="shared" si="63"/>
        <v>0</v>
      </c>
      <c r="H619" s="128">
        <f t="shared" si="62"/>
        <v>224011.44206610534</v>
      </c>
      <c r="I619" s="25">
        <f t="shared" si="63"/>
        <v>0</v>
      </c>
      <c r="J619" s="4">
        <f t="shared" si="64"/>
        <v>1297324.0798787361</v>
      </c>
      <c r="K619" s="4" t="str">
        <f>IF(J619&gt;$K$5,"YES","")</f>
        <v>YES</v>
      </c>
    </row>
    <row r="620" spans="1:11" x14ac:dyDescent="0.2">
      <c r="A620" s="134">
        <f t="shared" si="58"/>
        <v>60299</v>
      </c>
      <c r="B620" s="123">
        <f t="shared" si="59"/>
        <v>748071.34276225662</v>
      </c>
      <c r="C620" s="25">
        <f t="shared" si="63"/>
        <v>2329.9583708224422</v>
      </c>
      <c r="D620" s="128">
        <f t="shared" si="60"/>
        <v>103602.39291279728</v>
      </c>
      <c r="E620" s="25">
        <f t="shared" si="63"/>
        <v>0</v>
      </c>
      <c r="F620" s="128">
        <f t="shared" si="61"/>
        <v>224022.64263820866</v>
      </c>
      <c r="G620" s="25">
        <f t="shared" si="63"/>
        <v>0</v>
      </c>
      <c r="H620" s="128">
        <f t="shared" si="62"/>
        <v>224022.64263820866</v>
      </c>
      <c r="I620" s="25">
        <f t="shared" si="63"/>
        <v>0</v>
      </c>
      <c r="J620" s="4">
        <f t="shared" si="64"/>
        <v>1299719.0209514711</v>
      </c>
      <c r="K620" s="4" t="str">
        <f>IF(J620&gt;$K$5,"YES","")</f>
        <v>YES</v>
      </c>
    </row>
    <row r="621" spans="1:11" x14ac:dyDescent="0.2">
      <c r="A621" s="134">
        <f t="shared" si="58"/>
        <v>60327</v>
      </c>
      <c r="B621" s="123">
        <f t="shared" si="59"/>
        <v>750438.82119813585</v>
      </c>
      <c r="C621" s="25">
        <f t="shared" si="63"/>
        <v>2329.9583708224422</v>
      </c>
      <c r="D621" s="128">
        <f t="shared" si="60"/>
        <v>103607.57303244293</v>
      </c>
      <c r="E621" s="25">
        <f t="shared" si="63"/>
        <v>2000</v>
      </c>
      <c r="F621" s="128">
        <f t="shared" si="61"/>
        <v>224033.84377034061</v>
      </c>
      <c r="G621" s="25">
        <f t="shared" si="63"/>
        <v>12040.769775041368</v>
      </c>
      <c r="H621" s="128">
        <f t="shared" si="62"/>
        <v>224033.84377034061</v>
      </c>
      <c r="I621" s="25">
        <f t="shared" si="63"/>
        <v>12040.769775041368</v>
      </c>
      <c r="J621" s="4">
        <f t="shared" si="64"/>
        <v>1302114.0817712599</v>
      </c>
      <c r="K621" s="4" t="str">
        <f>IF(J621&gt;$K$5,"YES","")</f>
        <v>YES</v>
      </c>
    </row>
    <row r="622" spans="1:11" x14ac:dyDescent="0.2">
      <c r="A622" s="134">
        <f t="shared" si="58"/>
        <v>60358</v>
      </c>
      <c r="B622" s="123">
        <f t="shared" si="59"/>
        <v>752806.41800793691</v>
      </c>
      <c r="C622" s="25">
        <f t="shared" si="63"/>
        <v>2329.9583708224422</v>
      </c>
      <c r="D622" s="128">
        <f t="shared" si="60"/>
        <v>105612.85341109456</v>
      </c>
      <c r="E622" s="25">
        <f t="shared" si="63"/>
        <v>0</v>
      </c>
      <c r="F622" s="128">
        <f t="shared" si="61"/>
        <v>236086.41727605928</v>
      </c>
      <c r="G622" s="25">
        <f t="shared" si="63"/>
        <v>0</v>
      </c>
      <c r="H622" s="128">
        <f t="shared" si="62"/>
        <v>236086.41727605928</v>
      </c>
      <c r="I622" s="25">
        <f t="shared" si="63"/>
        <v>0</v>
      </c>
      <c r="J622" s="4">
        <f t="shared" si="64"/>
        <v>1330592.1059711501</v>
      </c>
      <c r="K622" s="4" t="str">
        <f>IF(J622&gt;$K$5,"YES","")</f>
        <v>YES</v>
      </c>
    </row>
    <row r="623" spans="1:11" x14ac:dyDescent="0.2">
      <c r="A623" s="134">
        <f t="shared" si="58"/>
        <v>60388</v>
      </c>
      <c r="B623" s="123">
        <f t="shared" si="59"/>
        <v>755174.13319757837</v>
      </c>
      <c r="C623" s="25">
        <f t="shared" si="63"/>
        <v>2329.9583708224422</v>
      </c>
      <c r="D623" s="128">
        <f t="shared" si="60"/>
        <v>105618.13405376513</v>
      </c>
      <c r="E623" s="25">
        <f t="shared" si="63"/>
        <v>0</v>
      </c>
      <c r="F623" s="128">
        <f t="shared" si="61"/>
        <v>236098.2215969231</v>
      </c>
      <c r="G623" s="25">
        <f t="shared" si="63"/>
        <v>0</v>
      </c>
      <c r="H623" s="128">
        <f t="shared" si="62"/>
        <v>236098.2215969231</v>
      </c>
      <c r="I623" s="25">
        <f t="shared" si="63"/>
        <v>0</v>
      </c>
      <c r="J623" s="4">
        <f t="shared" si="64"/>
        <v>1332988.7104451898</v>
      </c>
      <c r="K623" s="4" t="str">
        <f>IF(J623&gt;$K$5,"YES","")</f>
        <v>YES</v>
      </c>
    </row>
    <row r="624" spans="1:11" x14ac:dyDescent="0.2">
      <c r="A624" s="134">
        <f t="shared" si="58"/>
        <v>60419</v>
      </c>
      <c r="B624" s="123">
        <f t="shared" si="59"/>
        <v>757541.96677297936</v>
      </c>
      <c r="C624" s="25">
        <f t="shared" si="63"/>
        <v>2329.9583708224422</v>
      </c>
      <c r="D624" s="128">
        <f t="shared" si="60"/>
        <v>105623.41496046782</v>
      </c>
      <c r="E624" s="25">
        <f t="shared" si="63"/>
        <v>0</v>
      </c>
      <c r="F624" s="128">
        <f t="shared" si="61"/>
        <v>236110.02650800298</v>
      </c>
      <c r="G624" s="25">
        <f t="shared" si="63"/>
        <v>0</v>
      </c>
      <c r="H624" s="128">
        <f t="shared" si="62"/>
        <v>236110.02650800298</v>
      </c>
      <c r="I624" s="25">
        <f t="shared" si="63"/>
        <v>0</v>
      </c>
      <c r="J624" s="4">
        <f t="shared" si="64"/>
        <v>1335385.4347494531</v>
      </c>
      <c r="K624" s="4" t="str">
        <f>IF(J624&gt;$K$5,"YES","")</f>
        <v>YES</v>
      </c>
    </row>
    <row r="625" spans="1:11" x14ac:dyDescent="0.2">
      <c r="A625" s="134">
        <f t="shared" si="58"/>
        <v>60449</v>
      </c>
      <c r="B625" s="123">
        <f t="shared" si="59"/>
        <v>759909.91874005913</v>
      </c>
      <c r="C625" s="25">
        <f t="shared" si="63"/>
        <v>2329.9583708224422</v>
      </c>
      <c r="D625" s="128">
        <f t="shared" si="60"/>
        <v>105628.69613121585</v>
      </c>
      <c r="E625" s="25">
        <f t="shared" si="63"/>
        <v>0</v>
      </c>
      <c r="F625" s="128">
        <f t="shared" si="61"/>
        <v>236121.83200932841</v>
      </c>
      <c r="G625" s="25">
        <f t="shared" si="63"/>
        <v>0</v>
      </c>
      <c r="H625" s="128">
        <f t="shared" si="62"/>
        <v>236121.83200932841</v>
      </c>
      <c r="I625" s="25">
        <f t="shared" si="63"/>
        <v>0</v>
      </c>
      <c r="J625" s="4">
        <f t="shared" si="64"/>
        <v>1337782.2788899317</v>
      </c>
      <c r="K625" s="4" t="str">
        <f>IF(J625&gt;$K$5,"YES","")</f>
        <v>YES</v>
      </c>
    </row>
    <row r="626" spans="1:11" x14ac:dyDescent="0.2">
      <c r="A626" s="134">
        <f t="shared" si="58"/>
        <v>60480</v>
      </c>
      <c r="B626" s="123">
        <f t="shared" si="59"/>
        <v>762277.98910473729</v>
      </c>
      <c r="C626" s="25">
        <f t="shared" si="63"/>
        <v>2329.9583708224422</v>
      </c>
      <c r="D626" s="128">
        <f t="shared" si="60"/>
        <v>105633.97756602243</v>
      </c>
      <c r="E626" s="25">
        <f t="shared" si="63"/>
        <v>0</v>
      </c>
      <c r="F626" s="128">
        <f t="shared" si="61"/>
        <v>236133.63810092892</v>
      </c>
      <c r="G626" s="25">
        <f t="shared" si="63"/>
        <v>0</v>
      </c>
      <c r="H626" s="128">
        <f t="shared" si="62"/>
        <v>236133.63810092892</v>
      </c>
      <c r="I626" s="25">
        <f t="shared" si="63"/>
        <v>0</v>
      </c>
      <c r="J626" s="4">
        <f t="shared" si="64"/>
        <v>1340179.2428726174</v>
      </c>
      <c r="K626" s="4" t="str">
        <f>IF(J626&gt;$K$5,"YES","")</f>
        <v>YES</v>
      </c>
    </row>
    <row r="627" spans="1:11" x14ac:dyDescent="0.2">
      <c r="A627" s="134">
        <f t="shared" si="58"/>
        <v>60511</v>
      </c>
      <c r="B627" s="123">
        <f t="shared" si="59"/>
        <v>764646.17787293368</v>
      </c>
      <c r="C627" s="25">
        <f t="shared" si="63"/>
        <v>2329.9583708224422</v>
      </c>
      <c r="D627" s="128">
        <f t="shared" si="60"/>
        <v>105639.25926490074</v>
      </c>
      <c r="E627" s="25">
        <f t="shared" si="63"/>
        <v>0</v>
      </c>
      <c r="F627" s="128">
        <f t="shared" si="61"/>
        <v>236145.44478283398</v>
      </c>
      <c r="G627" s="25">
        <f t="shared" si="63"/>
        <v>0</v>
      </c>
      <c r="H627" s="128">
        <f t="shared" si="62"/>
        <v>236145.44478283398</v>
      </c>
      <c r="I627" s="25">
        <f t="shared" si="63"/>
        <v>0</v>
      </c>
      <c r="J627" s="4">
        <f t="shared" si="64"/>
        <v>1342576.3267035023</v>
      </c>
      <c r="K627" s="4" t="str">
        <f>IF(J627&gt;$K$5,"YES","")</f>
        <v>YES</v>
      </c>
    </row>
    <row r="628" spans="1:11" x14ac:dyDescent="0.2">
      <c r="A628" s="134">
        <f t="shared" si="58"/>
        <v>60541</v>
      </c>
      <c r="B628" s="123">
        <f t="shared" si="59"/>
        <v>767014.48505056847</v>
      </c>
      <c r="C628" s="25">
        <f t="shared" si="63"/>
        <v>2329.9583708224422</v>
      </c>
      <c r="D628" s="128">
        <f t="shared" si="60"/>
        <v>105644.541227864</v>
      </c>
      <c r="E628" s="25">
        <f t="shared" si="63"/>
        <v>0</v>
      </c>
      <c r="F628" s="128">
        <f t="shared" si="61"/>
        <v>236157.25205507316</v>
      </c>
      <c r="G628" s="25">
        <f t="shared" si="63"/>
        <v>0</v>
      </c>
      <c r="H628" s="128">
        <f t="shared" si="62"/>
        <v>236157.25205507316</v>
      </c>
      <c r="I628" s="25">
        <f t="shared" si="63"/>
        <v>0</v>
      </c>
      <c r="J628" s="4">
        <f t="shared" si="64"/>
        <v>1344973.5303885788</v>
      </c>
      <c r="K628" s="4" t="str">
        <f>IF(J628&gt;$K$5,"YES","")</f>
        <v>YES</v>
      </c>
    </row>
    <row r="629" spans="1:11" x14ac:dyDescent="0.2">
      <c r="A629" s="134">
        <f t="shared" si="58"/>
        <v>60572</v>
      </c>
      <c r="B629" s="123">
        <f t="shared" si="59"/>
        <v>769382.91064356209</v>
      </c>
      <c r="C629" s="25">
        <f t="shared" si="63"/>
        <v>2329.9583708224422</v>
      </c>
      <c r="D629" s="128">
        <f t="shared" si="60"/>
        <v>105649.8234549254</v>
      </c>
      <c r="E629" s="25">
        <f t="shared" si="63"/>
        <v>0</v>
      </c>
      <c r="F629" s="128">
        <f t="shared" si="61"/>
        <v>236169.05991767594</v>
      </c>
      <c r="G629" s="25">
        <f t="shared" si="63"/>
        <v>0</v>
      </c>
      <c r="H629" s="128">
        <f t="shared" si="62"/>
        <v>236169.05991767594</v>
      </c>
      <c r="I629" s="25">
        <f t="shared" si="63"/>
        <v>0</v>
      </c>
      <c r="J629" s="4">
        <f t="shared" si="64"/>
        <v>1347370.8539338396</v>
      </c>
      <c r="K629" s="4" t="str">
        <f>IF(J629&gt;$K$5,"YES","")</f>
        <v>YES</v>
      </c>
    </row>
    <row r="630" spans="1:11" x14ac:dyDescent="0.2">
      <c r="A630" s="134">
        <f t="shared" si="58"/>
        <v>60602</v>
      </c>
      <c r="B630" s="123">
        <f t="shared" si="59"/>
        <v>771751.45465783542</v>
      </c>
      <c r="C630" s="25">
        <f t="shared" si="63"/>
        <v>2329.9583708224422</v>
      </c>
      <c r="D630" s="128">
        <f t="shared" si="60"/>
        <v>105655.10594609815</v>
      </c>
      <c r="E630" s="25">
        <f t="shared" si="63"/>
        <v>0</v>
      </c>
      <c r="F630" s="128">
        <f t="shared" si="61"/>
        <v>236180.86837067184</v>
      </c>
      <c r="G630" s="25">
        <f t="shared" si="63"/>
        <v>0</v>
      </c>
      <c r="H630" s="128">
        <f t="shared" si="62"/>
        <v>236180.86837067184</v>
      </c>
      <c r="I630" s="25">
        <f t="shared" si="63"/>
        <v>0</v>
      </c>
      <c r="J630" s="4">
        <f t="shared" si="64"/>
        <v>1349768.2973452772</v>
      </c>
      <c r="K630" s="4" t="str">
        <f>IF(J630&gt;$K$5,"YES","")</f>
        <v>YES</v>
      </c>
    </row>
    <row r="631" spans="1:11" x14ac:dyDescent="0.2">
      <c r="A631" s="134">
        <f t="shared" si="58"/>
        <v>60633</v>
      </c>
      <c r="B631" s="123">
        <f t="shared" si="59"/>
        <v>774120.11709930946</v>
      </c>
      <c r="C631" s="25">
        <f t="shared" si="63"/>
        <v>2399.8571219471155</v>
      </c>
      <c r="D631" s="128">
        <f t="shared" si="60"/>
        <v>105660.38870139547</v>
      </c>
      <c r="E631" s="25">
        <f t="shared" si="63"/>
        <v>0</v>
      </c>
      <c r="F631" s="128">
        <f t="shared" si="61"/>
        <v>236192.6774140904</v>
      </c>
      <c r="G631" s="25">
        <f t="shared" si="63"/>
        <v>0</v>
      </c>
      <c r="H631" s="128">
        <f t="shared" si="62"/>
        <v>236192.6774140904</v>
      </c>
      <c r="I631" s="25">
        <f t="shared" si="63"/>
        <v>0</v>
      </c>
      <c r="J631" s="4">
        <f t="shared" si="64"/>
        <v>1352165.8606288857</v>
      </c>
      <c r="K631" s="4" t="str">
        <f>IF(J631&gt;$K$5,"YES","")</f>
        <v>YES</v>
      </c>
    </row>
    <row r="632" spans="1:11" x14ac:dyDescent="0.2">
      <c r="A632" s="134">
        <f t="shared" si="58"/>
        <v>60664</v>
      </c>
      <c r="B632" s="123">
        <f t="shared" si="59"/>
        <v>776558.80021996773</v>
      </c>
      <c r="C632" s="25">
        <f t="shared" si="63"/>
        <v>2399.8571219471155</v>
      </c>
      <c r="D632" s="128">
        <f t="shared" si="60"/>
        <v>105665.67172083055</v>
      </c>
      <c r="E632" s="25">
        <f t="shared" si="63"/>
        <v>0</v>
      </c>
      <c r="F632" s="128">
        <f t="shared" si="61"/>
        <v>236204.48704796113</v>
      </c>
      <c r="G632" s="25">
        <f t="shared" si="63"/>
        <v>0</v>
      </c>
      <c r="H632" s="128">
        <f t="shared" si="62"/>
        <v>236204.48704796113</v>
      </c>
      <c r="I632" s="25">
        <f t="shared" si="63"/>
        <v>0</v>
      </c>
      <c r="J632" s="4">
        <f t="shared" si="64"/>
        <v>1354633.4460367206</v>
      </c>
      <c r="K632" s="4" t="str">
        <f>IF(J632&gt;$K$5,"YES","")</f>
        <v>YES</v>
      </c>
    </row>
    <row r="633" spans="1:11" x14ac:dyDescent="0.2">
      <c r="A633" s="134">
        <f t="shared" si="58"/>
        <v>60692</v>
      </c>
      <c r="B633" s="123">
        <f t="shared" si="59"/>
        <v>778997.60527478205</v>
      </c>
      <c r="C633" s="25">
        <f t="shared" si="63"/>
        <v>2399.8571219471155</v>
      </c>
      <c r="D633" s="128">
        <f t="shared" si="60"/>
        <v>105670.9550044166</v>
      </c>
      <c r="E633" s="25">
        <f t="shared" si="63"/>
        <v>2000</v>
      </c>
      <c r="F633" s="128">
        <f t="shared" si="61"/>
        <v>236216.29727231356</v>
      </c>
      <c r="G633" s="25">
        <f t="shared" si="63"/>
        <v>12642.808263793437</v>
      </c>
      <c r="H633" s="128">
        <f t="shared" si="62"/>
        <v>236216.29727231356</v>
      </c>
      <c r="I633" s="25">
        <f t="shared" si="63"/>
        <v>12642.808263793437</v>
      </c>
      <c r="J633" s="4">
        <f t="shared" si="64"/>
        <v>1357101.1548238259</v>
      </c>
      <c r="K633" s="4" t="str">
        <f>IF(J633&gt;$K$5,"YES","")</f>
        <v>YES</v>
      </c>
    </row>
    <row r="634" spans="1:11" x14ac:dyDescent="0.2">
      <c r="A634" s="134">
        <f t="shared" si="58"/>
        <v>60723</v>
      </c>
      <c r="B634" s="123">
        <f t="shared" si="59"/>
        <v>781436.53226984909</v>
      </c>
      <c r="C634" s="25">
        <f t="shared" si="63"/>
        <v>2399.8571219471155</v>
      </c>
      <c r="D634" s="128">
        <f t="shared" si="60"/>
        <v>107676.33855216682</v>
      </c>
      <c r="E634" s="25">
        <f t="shared" si="63"/>
        <v>0</v>
      </c>
      <c r="F634" s="128">
        <f t="shared" si="61"/>
        <v>248871.54849138384</v>
      </c>
      <c r="G634" s="25">
        <f t="shared" si="63"/>
        <v>0</v>
      </c>
      <c r="H634" s="128">
        <f t="shared" si="62"/>
        <v>248871.54849138384</v>
      </c>
      <c r="I634" s="25">
        <f t="shared" si="63"/>
        <v>0</v>
      </c>
      <c r="J634" s="4">
        <f t="shared" si="64"/>
        <v>1386855.9678047837</v>
      </c>
      <c r="K634" s="4" t="str">
        <f>IF(J634&gt;$K$5,"YES","")</f>
        <v>YES</v>
      </c>
    </row>
    <row r="635" spans="1:11" x14ac:dyDescent="0.2">
      <c r="A635" s="134">
        <f t="shared" si="58"/>
        <v>60753</v>
      </c>
      <c r="B635" s="123">
        <f t="shared" si="59"/>
        <v>783875.58121126588</v>
      </c>
      <c r="C635" s="25">
        <f t="shared" si="63"/>
        <v>2399.8571219471155</v>
      </c>
      <c r="D635" s="128">
        <f t="shared" si="60"/>
        <v>107681.72236909444</v>
      </c>
      <c r="E635" s="25">
        <f t="shared" si="63"/>
        <v>0</v>
      </c>
      <c r="F635" s="128">
        <f t="shared" si="61"/>
        <v>248883.99206880844</v>
      </c>
      <c r="G635" s="25">
        <f t="shared" si="63"/>
        <v>0</v>
      </c>
      <c r="H635" s="128">
        <f t="shared" si="62"/>
        <v>248883.99206880844</v>
      </c>
      <c r="I635" s="25">
        <f t="shared" si="63"/>
        <v>0</v>
      </c>
      <c r="J635" s="4">
        <f t="shared" si="64"/>
        <v>1389325.2877179773</v>
      </c>
      <c r="K635" s="4" t="str">
        <f>IF(J635&gt;$K$5,"YES","")</f>
        <v>YES</v>
      </c>
    </row>
    <row r="636" spans="1:11" x14ac:dyDescent="0.2">
      <c r="A636" s="134">
        <f t="shared" si="58"/>
        <v>60784</v>
      </c>
      <c r="B636" s="123">
        <f t="shared" si="59"/>
        <v>786314.75210512977</v>
      </c>
      <c r="C636" s="25">
        <f t="shared" si="63"/>
        <v>2399.8571219471155</v>
      </c>
      <c r="D636" s="128">
        <f t="shared" si="60"/>
        <v>107687.10645521291</v>
      </c>
      <c r="E636" s="25">
        <f t="shared" si="63"/>
        <v>0</v>
      </c>
      <c r="F636" s="128">
        <f t="shared" si="61"/>
        <v>248896.4362684119</v>
      </c>
      <c r="G636" s="25">
        <f t="shared" si="63"/>
        <v>0</v>
      </c>
      <c r="H636" s="128">
        <f t="shared" si="62"/>
        <v>248896.4362684119</v>
      </c>
      <c r="I636" s="25">
        <f t="shared" si="63"/>
        <v>0</v>
      </c>
      <c r="J636" s="4">
        <f t="shared" si="64"/>
        <v>1391794.7310971664</v>
      </c>
      <c r="K636" s="4" t="str">
        <f>IF(J636&gt;$K$5,"YES","")</f>
        <v>YES</v>
      </c>
    </row>
    <row r="637" spans="1:11" x14ac:dyDescent="0.2">
      <c r="A637" s="134">
        <f t="shared" si="58"/>
        <v>60814</v>
      </c>
      <c r="B637" s="123">
        <f t="shared" si="59"/>
        <v>788754.04495753825</v>
      </c>
      <c r="C637" s="25">
        <f t="shared" si="63"/>
        <v>2399.8571219471155</v>
      </c>
      <c r="D637" s="128">
        <f t="shared" si="60"/>
        <v>107692.49081053569</v>
      </c>
      <c r="E637" s="25">
        <f t="shared" si="63"/>
        <v>0</v>
      </c>
      <c r="F637" s="128">
        <f t="shared" si="61"/>
        <v>248908.88109022533</v>
      </c>
      <c r="G637" s="25">
        <f t="shared" si="63"/>
        <v>0</v>
      </c>
      <c r="H637" s="128">
        <f t="shared" si="62"/>
        <v>248908.88109022533</v>
      </c>
      <c r="I637" s="25">
        <f t="shared" si="63"/>
        <v>0</v>
      </c>
      <c r="J637" s="4">
        <f t="shared" si="64"/>
        <v>1394264.2979485248</v>
      </c>
      <c r="K637" s="4" t="str">
        <f>IF(J637&gt;$K$5,"YES","")</f>
        <v>YES</v>
      </c>
    </row>
    <row r="638" spans="1:11" x14ac:dyDescent="0.2">
      <c r="A638" s="134">
        <f t="shared" si="58"/>
        <v>60845</v>
      </c>
      <c r="B638" s="123">
        <f t="shared" si="59"/>
        <v>791193.4597745894</v>
      </c>
      <c r="C638" s="25">
        <f t="shared" si="63"/>
        <v>2399.8571219471155</v>
      </c>
      <c r="D638" s="128">
        <f t="shared" si="60"/>
        <v>107697.87543507623</v>
      </c>
      <c r="E638" s="25">
        <f t="shared" si="63"/>
        <v>0</v>
      </c>
      <c r="F638" s="128">
        <f t="shared" si="61"/>
        <v>248921.32653427985</v>
      </c>
      <c r="G638" s="25">
        <f t="shared" si="63"/>
        <v>0</v>
      </c>
      <c r="H638" s="128">
        <f t="shared" si="62"/>
        <v>248921.32653427985</v>
      </c>
      <c r="I638" s="25">
        <f t="shared" si="63"/>
        <v>0</v>
      </c>
      <c r="J638" s="4">
        <f t="shared" si="64"/>
        <v>1396733.9882782253</v>
      </c>
      <c r="K638" s="4" t="str">
        <f>IF(J638&gt;$K$5,"YES","")</f>
        <v>YES</v>
      </c>
    </row>
    <row r="639" spans="1:11" x14ac:dyDescent="0.2">
      <c r="A639" s="134">
        <f t="shared" ref="A639:A702" si="65">A638+DAY(DATE(YEAR(A638),MONTH(A638)+1,))</f>
        <v>60876</v>
      </c>
      <c r="B639" s="123">
        <f t="shared" ref="B639:B702" si="66">(B638+C638)*(1+($C$3/1200))</f>
        <v>793632.99656238139</v>
      </c>
      <c r="C639" s="25">
        <f t="shared" si="63"/>
        <v>2399.8571219471155</v>
      </c>
      <c r="D639" s="128">
        <f t="shared" ref="D639:D702" si="67">(D638+E638)*(1+($C$3/1200))</f>
        <v>107703.260328848</v>
      </c>
      <c r="E639" s="25">
        <f t="shared" si="63"/>
        <v>0</v>
      </c>
      <c r="F639" s="128">
        <f t="shared" ref="F639:F702" si="68">(F638+G638)*(1+($C$3/1200))</f>
        <v>248933.77260060661</v>
      </c>
      <c r="G639" s="25">
        <f t="shared" si="63"/>
        <v>0</v>
      </c>
      <c r="H639" s="128">
        <f t="shared" ref="H639:H702" si="69">(H638+I638)*(1+($C$3/1200))</f>
        <v>248933.77260060661</v>
      </c>
      <c r="I639" s="25">
        <f t="shared" si="63"/>
        <v>0</v>
      </c>
      <c r="J639" s="4">
        <f t="shared" ref="J639:J702" si="70">B639+D639+F639+H639</f>
        <v>1399203.8020924425</v>
      </c>
      <c r="K639" s="4" t="str">
        <f>IF(J639&gt;$K$5,"YES","")</f>
        <v>YES</v>
      </c>
    </row>
    <row r="640" spans="1:11" x14ac:dyDescent="0.2">
      <c r="A640" s="134">
        <f t="shared" si="65"/>
        <v>60906</v>
      </c>
      <c r="B640" s="123">
        <f t="shared" si="66"/>
        <v>796072.65532701276</v>
      </c>
      <c r="C640" s="25">
        <f t="shared" ref="C640:I703" si="71">IF(C$5="Annual",IF(MONTH($A640)=C$6,C$4,0),C$4)*(1+C$7)^(YEAR($A640)-YEAR($A$7))</f>
        <v>2399.8571219471155</v>
      </c>
      <c r="D640" s="128">
        <f t="shared" si="67"/>
        <v>107708.64549186446</v>
      </c>
      <c r="E640" s="25">
        <f t="shared" si="71"/>
        <v>0</v>
      </c>
      <c r="F640" s="128">
        <f t="shared" si="68"/>
        <v>248946.21928923667</v>
      </c>
      <c r="G640" s="25">
        <f t="shared" si="71"/>
        <v>0</v>
      </c>
      <c r="H640" s="128">
        <f t="shared" si="69"/>
        <v>248946.21928923667</v>
      </c>
      <c r="I640" s="25">
        <f t="shared" si="71"/>
        <v>0</v>
      </c>
      <c r="J640" s="4">
        <f t="shared" si="70"/>
        <v>1401673.7393973505</v>
      </c>
      <c r="K640" s="4" t="str">
        <f>IF(J640&gt;$K$5,"YES","")</f>
        <v>YES</v>
      </c>
    </row>
    <row r="641" spans="1:11" x14ac:dyDescent="0.2">
      <c r="A641" s="134">
        <f t="shared" si="65"/>
        <v>60937</v>
      </c>
      <c r="B641" s="123">
        <f t="shared" si="66"/>
        <v>798512.43607458239</v>
      </c>
      <c r="C641" s="25">
        <f t="shared" si="71"/>
        <v>2399.8571219471155</v>
      </c>
      <c r="D641" s="128">
        <f t="shared" si="67"/>
        <v>107714.03092413906</v>
      </c>
      <c r="E641" s="25">
        <f t="shared" si="71"/>
        <v>0</v>
      </c>
      <c r="F641" s="128">
        <f t="shared" si="68"/>
        <v>248958.66660020116</v>
      </c>
      <c r="G641" s="25">
        <f t="shared" si="71"/>
        <v>0</v>
      </c>
      <c r="H641" s="128">
        <f t="shared" si="69"/>
        <v>248958.66660020116</v>
      </c>
      <c r="I641" s="25">
        <f t="shared" si="71"/>
        <v>0</v>
      </c>
      <c r="J641" s="4">
        <f t="shared" si="70"/>
        <v>1404143.800199124</v>
      </c>
      <c r="K641" s="4" t="str">
        <f>IF(J641&gt;$K$5,"YES","")</f>
        <v>YES</v>
      </c>
    </row>
    <row r="642" spans="1:11" x14ac:dyDescent="0.2">
      <c r="A642" s="134">
        <f t="shared" si="65"/>
        <v>60967</v>
      </c>
      <c r="B642" s="123">
        <f t="shared" si="66"/>
        <v>800952.3388111894</v>
      </c>
      <c r="C642" s="25">
        <f t="shared" si="71"/>
        <v>2399.8571219471155</v>
      </c>
      <c r="D642" s="128">
        <f t="shared" si="67"/>
        <v>107719.41662568528</v>
      </c>
      <c r="E642" s="25">
        <f t="shared" si="71"/>
        <v>0</v>
      </c>
      <c r="F642" s="128">
        <f t="shared" si="68"/>
        <v>248971.11453353119</v>
      </c>
      <c r="G642" s="25">
        <f t="shared" si="71"/>
        <v>0</v>
      </c>
      <c r="H642" s="128">
        <f t="shared" si="69"/>
        <v>248971.11453353119</v>
      </c>
      <c r="I642" s="25">
        <f t="shared" si="71"/>
        <v>0</v>
      </c>
      <c r="J642" s="4">
        <f t="shared" si="70"/>
        <v>1406613.9845039372</v>
      </c>
      <c r="K642" s="4" t="str">
        <f>IF(J642&gt;$K$5,"YES","")</f>
        <v>YES</v>
      </c>
    </row>
    <row r="643" spans="1:11" x14ac:dyDescent="0.2">
      <c r="A643" s="134">
        <f t="shared" si="65"/>
        <v>60998</v>
      </c>
      <c r="B643" s="123">
        <f t="shared" si="66"/>
        <v>803392.36354293325</v>
      </c>
      <c r="C643" s="25">
        <f t="shared" si="71"/>
        <v>2471.8528356055285</v>
      </c>
      <c r="D643" s="128">
        <f t="shared" si="67"/>
        <v>107724.80259651657</v>
      </c>
      <c r="E643" s="25">
        <f t="shared" si="71"/>
        <v>0</v>
      </c>
      <c r="F643" s="128">
        <f t="shared" si="68"/>
        <v>248983.56308925789</v>
      </c>
      <c r="G643" s="25">
        <f t="shared" si="71"/>
        <v>0</v>
      </c>
      <c r="H643" s="128">
        <f t="shared" si="69"/>
        <v>248983.56308925789</v>
      </c>
      <c r="I643" s="25">
        <f t="shared" si="71"/>
        <v>0</v>
      </c>
      <c r="J643" s="4">
        <f t="shared" si="70"/>
        <v>1409084.2923179655</v>
      </c>
      <c r="K643" s="4" t="str">
        <f>IF(J643&gt;$K$5,"YES","")</f>
        <v>YES</v>
      </c>
    </row>
    <row r="644" spans="1:11" x14ac:dyDescent="0.2">
      <c r="A644" s="134">
        <f t="shared" si="65"/>
        <v>61029</v>
      </c>
      <c r="B644" s="123">
        <f t="shared" si="66"/>
        <v>805904.50958935777</v>
      </c>
      <c r="C644" s="25">
        <f t="shared" si="71"/>
        <v>2471.8528356055285</v>
      </c>
      <c r="D644" s="128">
        <f t="shared" si="67"/>
        <v>107730.18883664641</v>
      </c>
      <c r="E644" s="25">
        <f t="shared" si="71"/>
        <v>0</v>
      </c>
      <c r="F644" s="128">
        <f t="shared" si="68"/>
        <v>248996.01226741238</v>
      </c>
      <c r="G644" s="25">
        <f t="shared" si="71"/>
        <v>0</v>
      </c>
      <c r="H644" s="128">
        <f t="shared" si="69"/>
        <v>248996.01226741238</v>
      </c>
      <c r="I644" s="25">
        <f t="shared" si="71"/>
        <v>0</v>
      </c>
      <c r="J644" s="4">
        <f t="shared" si="70"/>
        <v>1411626.722960829</v>
      </c>
      <c r="K644" s="4" t="str">
        <f>IF(J644&gt;$K$5,"YES","")</f>
        <v>YES</v>
      </c>
    </row>
    <row r="645" spans="1:11" x14ac:dyDescent="0.2">
      <c r="A645" s="134">
        <f t="shared" si="65"/>
        <v>61057</v>
      </c>
      <c r="B645" s="123">
        <f t="shared" si="66"/>
        <v>808416.78124308458</v>
      </c>
      <c r="C645" s="25">
        <f t="shared" si="71"/>
        <v>2471.8528356055285</v>
      </c>
      <c r="D645" s="128">
        <f t="shared" si="67"/>
        <v>107735.57534608826</v>
      </c>
      <c r="E645" s="25">
        <f t="shared" si="71"/>
        <v>2000</v>
      </c>
      <c r="F645" s="128">
        <f t="shared" si="68"/>
        <v>249008.46206802578</v>
      </c>
      <c r="G645" s="25">
        <f t="shared" si="71"/>
        <v>13274.948676983107</v>
      </c>
      <c r="H645" s="128">
        <f t="shared" si="69"/>
        <v>249008.46206802578</v>
      </c>
      <c r="I645" s="25">
        <f t="shared" si="71"/>
        <v>13274.948676983107</v>
      </c>
      <c r="J645" s="4">
        <f t="shared" si="70"/>
        <v>1414169.2807252244</v>
      </c>
      <c r="K645" s="4" t="str">
        <f>IF(J645&gt;$K$5,"YES","")</f>
        <v>YES</v>
      </c>
    </row>
    <row r="646" spans="1:11" x14ac:dyDescent="0.2">
      <c r="A646" s="134">
        <f t="shared" si="65"/>
        <v>61088</v>
      </c>
      <c r="B646" s="123">
        <f t="shared" si="66"/>
        <v>810929.17851039406</v>
      </c>
      <c r="C646" s="25">
        <f t="shared" si="71"/>
        <v>2471.8528356055285</v>
      </c>
      <c r="D646" s="128">
        <f t="shared" si="67"/>
        <v>109741.06212485557</v>
      </c>
      <c r="E646" s="25">
        <f t="shared" si="71"/>
        <v>0</v>
      </c>
      <c r="F646" s="128">
        <f t="shared" si="68"/>
        <v>262296.52491554618</v>
      </c>
      <c r="G646" s="25">
        <f t="shared" si="71"/>
        <v>0</v>
      </c>
      <c r="H646" s="128">
        <f t="shared" si="69"/>
        <v>262296.52491554618</v>
      </c>
      <c r="I646" s="25">
        <f t="shared" si="71"/>
        <v>0</v>
      </c>
      <c r="J646" s="4">
        <f t="shared" si="70"/>
        <v>1445263.2904663421</v>
      </c>
      <c r="K646" s="4" t="str">
        <f>IF(J646&gt;$K$5,"YES","")</f>
        <v>YES</v>
      </c>
    </row>
    <row r="647" spans="1:11" x14ac:dyDescent="0.2">
      <c r="A647" s="134">
        <f t="shared" si="65"/>
        <v>61118</v>
      </c>
      <c r="B647" s="123">
        <f t="shared" si="66"/>
        <v>813441.70139756694</v>
      </c>
      <c r="C647" s="25">
        <f t="shared" si="71"/>
        <v>2471.8528356055285</v>
      </c>
      <c r="D647" s="128">
        <f t="shared" si="67"/>
        <v>109746.54917796182</v>
      </c>
      <c r="E647" s="25">
        <f t="shared" si="71"/>
        <v>0</v>
      </c>
      <c r="F647" s="128">
        <f t="shared" si="68"/>
        <v>262309.63974179199</v>
      </c>
      <c r="G647" s="25">
        <f t="shared" si="71"/>
        <v>0</v>
      </c>
      <c r="H647" s="128">
        <f t="shared" si="69"/>
        <v>262309.63974179199</v>
      </c>
      <c r="I647" s="25">
        <f t="shared" si="71"/>
        <v>0</v>
      </c>
      <c r="J647" s="4">
        <f t="shared" si="70"/>
        <v>1447807.5300591127</v>
      </c>
      <c r="K647" s="4" t="str">
        <f>IF(J647&gt;$K$5,"YES","")</f>
        <v>YES</v>
      </c>
    </row>
    <row r="648" spans="1:11" x14ac:dyDescent="0.2">
      <c r="A648" s="134">
        <f t="shared" si="65"/>
        <v>61149</v>
      </c>
      <c r="B648" s="123">
        <f t="shared" si="66"/>
        <v>815954.34991088416</v>
      </c>
      <c r="C648" s="25">
        <f t="shared" si="71"/>
        <v>2471.8528356055285</v>
      </c>
      <c r="D648" s="128">
        <f t="shared" si="67"/>
        <v>109752.03650542072</v>
      </c>
      <c r="E648" s="25">
        <f t="shared" si="71"/>
        <v>0</v>
      </c>
      <c r="F648" s="128">
        <f t="shared" si="68"/>
        <v>262322.75522377912</v>
      </c>
      <c r="G648" s="25">
        <f t="shared" si="71"/>
        <v>0</v>
      </c>
      <c r="H648" s="128">
        <f t="shared" si="69"/>
        <v>262322.75522377912</v>
      </c>
      <c r="I648" s="25">
        <f t="shared" si="71"/>
        <v>0</v>
      </c>
      <c r="J648" s="4">
        <f t="shared" si="70"/>
        <v>1450351.8968638629</v>
      </c>
      <c r="K648" s="4" t="str">
        <f>IF(J648&gt;$K$5,"YES","")</f>
        <v>YES</v>
      </c>
    </row>
    <row r="649" spans="1:11" x14ac:dyDescent="0.2">
      <c r="A649" s="134">
        <f t="shared" si="65"/>
        <v>61179</v>
      </c>
      <c r="B649" s="123">
        <f t="shared" si="66"/>
        <v>818467.12405662704</v>
      </c>
      <c r="C649" s="25">
        <f t="shared" si="71"/>
        <v>2471.8528356055285</v>
      </c>
      <c r="D649" s="128">
        <f t="shared" si="67"/>
        <v>109757.524107246</v>
      </c>
      <c r="E649" s="25">
        <f t="shared" si="71"/>
        <v>0</v>
      </c>
      <c r="F649" s="128">
        <f t="shared" si="68"/>
        <v>262335.87136154034</v>
      </c>
      <c r="G649" s="25">
        <f t="shared" si="71"/>
        <v>0</v>
      </c>
      <c r="H649" s="128">
        <f t="shared" si="69"/>
        <v>262335.87136154034</v>
      </c>
      <c r="I649" s="25">
        <f t="shared" si="71"/>
        <v>0</v>
      </c>
      <c r="J649" s="4">
        <f t="shared" si="70"/>
        <v>1452896.3908869538</v>
      </c>
      <c r="K649" s="4" t="str">
        <f>IF(J649&gt;$K$5,"YES","")</f>
        <v>YES</v>
      </c>
    </row>
    <row r="650" spans="1:11" x14ac:dyDescent="0.2">
      <c r="A650" s="134">
        <f t="shared" si="65"/>
        <v>61210</v>
      </c>
      <c r="B650" s="123">
        <f t="shared" si="66"/>
        <v>820980.02384107723</v>
      </c>
      <c r="C650" s="25">
        <f t="shared" si="71"/>
        <v>2471.8528356055285</v>
      </c>
      <c r="D650" s="128">
        <f t="shared" si="67"/>
        <v>109763.01198345138</v>
      </c>
      <c r="E650" s="25">
        <f t="shared" si="71"/>
        <v>0</v>
      </c>
      <c r="F650" s="128">
        <f t="shared" si="68"/>
        <v>262348.98815510847</v>
      </c>
      <c r="G650" s="25">
        <f t="shared" si="71"/>
        <v>0</v>
      </c>
      <c r="H650" s="128">
        <f t="shared" si="69"/>
        <v>262348.98815510847</v>
      </c>
      <c r="I650" s="25">
        <f t="shared" si="71"/>
        <v>0</v>
      </c>
      <c r="J650" s="4">
        <f t="shared" si="70"/>
        <v>1455441.0121347455</v>
      </c>
      <c r="K650" s="4" t="str">
        <f>IF(J650&gt;$K$5,"YES","")</f>
        <v>YES</v>
      </c>
    </row>
    <row r="651" spans="1:11" x14ac:dyDescent="0.2">
      <c r="A651" s="134">
        <f t="shared" si="65"/>
        <v>61241</v>
      </c>
      <c r="B651" s="123">
        <f t="shared" si="66"/>
        <v>823493.04927051661</v>
      </c>
      <c r="C651" s="25">
        <f t="shared" si="71"/>
        <v>2471.8528356055285</v>
      </c>
      <c r="D651" s="128">
        <f t="shared" si="67"/>
        <v>109768.50013405056</v>
      </c>
      <c r="E651" s="25">
        <f t="shared" si="71"/>
        <v>0</v>
      </c>
      <c r="F651" s="128">
        <f t="shared" si="68"/>
        <v>262362.10560451623</v>
      </c>
      <c r="G651" s="25">
        <f t="shared" si="71"/>
        <v>0</v>
      </c>
      <c r="H651" s="128">
        <f t="shared" si="69"/>
        <v>262362.10560451623</v>
      </c>
      <c r="I651" s="25">
        <f t="shared" si="71"/>
        <v>0</v>
      </c>
      <c r="J651" s="4">
        <f t="shared" si="70"/>
        <v>1457985.7606135998</v>
      </c>
      <c r="K651" s="4" t="str">
        <f>IF(J651&gt;$K$5,"YES","")</f>
        <v>YES</v>
      </c>
    </row>
    <row r="652" spans="1:11" x14ac:dyDescent="0.2">
      <c r="A652" s="134">
        <f t="shared" si="65"/>
        <v>61271</v>
      </c>
      <c r="B652" s="123">
        <f t="shared" si="66"/>
        <v>826006.20035122754</v>
      </c>
      <c r="C652" s="25">
        <f t="shared" si="71"/>
        <v>2471.8528356055285</v>
      </c>
      <c r="D652" s="128">
        <f t="shared" si="67"/>
        <v>109773.98855905727</v>
      </c>
      <c r="E652" s="25">
        <f t="shared" si="71"/>
        <v>0</v>
      </c>
      <c r="F652" s="128">
        <f t="shared" si="68"/>
        <v>262375.2237097965</v>
      </c>
      <c r="G652" s="25">
        <f t="shared" si="71"/>
        <v>0</v>
      </c>
      <c r="H652" s="128">
        <f t="shared" si="69"/>
        <v>262375.2237097965</v>
      </c>
      <c r="I652" s="25">
        <f t="shared" si="71"/>
        <v>0</v>
      </c>
      <c r="J652" s="4">
        <f t="shared" si="70"/>
        <v>1460530.6363298779</v>
      </c>
      <c r="K652" s="4" t="str">
        <f>IF(J652&gt;$K$5,"YES","")</f>
        <v>YES</v>
      </c>
    </row>
    <row r="653" spans="1:11" x14ac:dyDescent="0.2">
      <c r="A653" s="134">
        <f t="shared" si="65"/>
        <v>61302</v>
      </c>
      <c r="B653" s="123">
        <f t="shared" si="66"/>
        <v>828519.47708949249</v>
      </c>
      <c r="C653" s="25">
        <f t="shared" si="71"/>
        <v>2471.8528356055285</v>
      </c>
      <c r="D653" s="128">
        <f t="shared" si="67"/>
        <v>109779.47725848523</v>
      </c>
      <c r="E653" s="25">
        <f t="shared" si="71"/>
        <v>0</v>
      </c>
      <c r="F653" s="128">
        <f t="shared" si="68"/>
        <v>262388.342470982</v>
      </c>
      <c r="G653" s="25">
        <f t="shared" si="71"/>
        <v>0</v>
      </c>
      <c r="H653" s="128">
        <f t="shared" si="69"/>
        <v>262388.342470982</v>
      </c>
      <c r="I653" s="25">
        <f t="shared" si="71"/>
        <v>0</v>
      </c>
      <c r="J653" s="4">
        <f t="shared" si="70"/>
        <v>1463075.6392899416</v>
      </c>
      <c r="K653" s="4" t="str">
        <f>IF(J653&gt;$K$5,"YES","")</f>
        <v>YES</v>
      </c>
    </row>
    <row r="654" spans="1:11" x14ac:dyDescent="0.2">
      <c r="A654" s="134">
        <f t="shared" si="65"/>
        <v>61332</v>
      </c>
      <c r="B654" s="123">
        <f t="shared" si="66"/>
        <v>831032.87949159439</v>
      </c>
      <c r="C654" s="25">
        <f t="shared" si="71"/>
        <v>2471.8528356055285</v>
      </c>
      <c r="D654" s="128">
        <f t="shared" si="67"/>
        <v>109784.96623234818</v>
      </c>
      <c r="E654" s="25">
        <f t="shared" si="71"/>
        <v>0</v>
      </c>
      <c r="F654" s="128">
        <f t="shared" si="68"/>
        <v>262401.46188810555</v>
      </c>
      <c r="G654" s="25">
        <f t="shared" si="71"/>
        <v>0</v>
      </c>
      <c r="H654" s="128">
        <f t="shared" si="69"/>
        <v>262401.46188810555</v>
      </c>
      <c r="I654" s="25">
        <f t="shared" si="71"/>
        <v>0</v>
      </c>
      <c r="J654" s="4">
        <f t="shared" si="70"/>
        <v>1465620.7695001538</v>
      </c>
      <c r="K654" s="4" t="str">
        <f>IF(J654&gt;$K$5,"YES","")</f>
        <v>YES</v>
      </c>
    </row>
    <row r="655" spans="1:11" x14ac:dyDescent="0.2">
      <c r="A655" s="134">
        <f t="shared" si="65"/>
        <v>61363</v>
      </c>
      <c r="B655" s="123">
        <f t="shared" si="66"/>
        <v>833546.40756381629</v>
      </c>
      <c r="C655" s="25">
        <f t="shared" si="71"/>
        <v>2546.0084206736947</v>
      </c>
      <c r="D655" s="128">
        <f t="shared" si="67"/>
        <v>109790.4554806598</v>
      </c>
      <c r="E655" s="25">
        <f t="shared" si="71"/>
        <v>0</v>
      </c>
      <c r="F655" s="128">
        <f t="shared" si="68"/>
        <v>262414.58196119999</v>
      </c>
      <c r="G655" s="25">
        <f t="shared" si="71"/>
        <v>0</v>
      </c>
      <c r="H655" s="128">
        <f t="shared" si="69"/>
        <v>262414.58196119999</v>
      </c>
      <c r="I655" s="25">
        <f t="shared" si="71"/>
        <v>0</v>
      </c>
      <c r="J655" s="4">
        <f t="shared" si="70"/>
        <v>1468166.0269668764</v>
      </c>
      <c r="K655" s="4" t="str">
        <f>IF(J655&gt;$K$5,"YES","")</f>
        <v>YES</v>
      </c>
    </row>
    <row r="656" spans="1:11" x14ac:dyDescent="0.2">
      <c r="A656" s="134">
        <f t="shared" si="65"/>
        <v>61394</v>
      </c>
      <c r="B656" s="123">
        <f t="shared" si="66"/>
        <v>836134.22060528921</v>
      </c>
      <c r="C656" s="25">
        <f t="shared" si="71"/>
        <v>2546.0084206736947</v>
      </c>
      <c r="D656" s="128">
        <f t="shared" si="67"/>
        <v>109795.94500343385</v>
      </c>
      <c r="E656" s="25">
        <f t="shared" si="71"/>
        <v>0</v>
      </c>
      <c r="F656" s="128">
        <f t="shared" si="68"/>
        <v>262427.70269029809</v>
      </c>
      <c r="G656" s="25">
        <f t="shared" si="71"/>
        <v>0</v>
      </c>
      <c r="H656" s="128">
        <f t="shared" si="69"/>
        <v>262427.70269029809</v>
      </c>
      <c r="I656" s="25">
        <f t="shared" si="71"/>
        <v>0</v>
      </c>
      <c r="J656" s="4">
        <f t="shared" si="70"/>
        <v>1470785.5709893191</v>
      </c>
      <c r="K656" s="4" t="str">
        <f>IF(J656&gt;$K$5,"YES","")</f>
        <v>YES</v>
      </c>
    </row>
    <row r="657" spans="1:11" x14ac:dyDescent="0.2">
      <c r="A657" s="134">
        <f t="shared" si="65"/>
        <v>61423</v>
      </c>
      <c r="B657" s="123">
        <f t="shared" si="66"/>
        <v>838722.16303741431</v>
      </c>
      <c r="C657" s="25">
        <f t="shared" si="71"/>
        <v>2546.0084206736947</v>
      </c>
      <c r="D657" s="128">
        <f t="shared" si="67"/>
        <v>109801.43480068403</v>
      </c>
      <c r="E657" s="25">
        <f t="shared" si="71"/>
        <v>2000</v>
      </c>
      <c r="F657" s="128">
        <f t="shared" si="68"/>
        <v>262440.82407543261</v>
      </c>
      <c r="G657" s="25">
        <f t="shared" si="71"/>
        <v>13938.696110832263</v>
      </c>
      <c r="H657" s="128">
        <f t="shared" si="69"/>
        <v>262440.82407543261</v>
      </c>
      <c r="I657" s="25">
        <f t="shared" si="71"/>
        <v>13938.696110832263</v>
      </c>
      <c r="J657" s="4">
        <f t="shared" si="70"/>
        <v>1473405.2459889636</v>
      </c>
      <c r="K657" s="4" t="str">
        <f>IF(J657&gt;$K$5,"YES","")</f>
        <v>YES</v>
      </c>
    </row>
    <row r="658" spans="1:11" x14ac:dyDescent="0.2">
      <c r="A658" s="134">
        <f t="shared" si="65"/>
        <v>61454</v>
      </c>
      <c r="B658" s="123">
        <f t="shared" si="66"/>
        <v>841310.23486666102</v>
      </c>
      <c r="C658" s="25">
        <f t="shared" si="71"/>
        <v>2546.0084206736947</v>
      </c>
      <c r="D658" s="128">
        <f t="shared" si="67"/>
        <v>111807.02487242408</v>
      </c>
      <c r="E658" s="25">
        <f t="shared" si="71"/>
        <v>0</v>
      </c>
      <c r="F658" s="128">
        <f t="shared" si="68"/>
        <v>276393.33916227421</v>
      </c>
      <c r="G658" s="25">
        <f t="shared" si="71"/>
        <v>0</v>
      </c>
      <c r="H658" s="128">
        <f t="shared" si="69"/>
        <v>276393.33916227421</v>
      </c>
      <c r="I658" s="25">
        <f t="shared" si="71"/>
        <v>0</v>
      </c>
      <c r="J658" s="4">
        <f t="shared" si="70"/>
        <v>1505903.9380636336</v>
      </c>
      <c r="K658" s="4" t="str">
        <f>IF(J658&gt;$K$5,"YES","")</f>
        <v>YES</v>
      </c>
    </row>
    <row r="659" spans="1:11" x14ac:dyDescent="0.2">
      <c r="A659" s="134">
        <f t="shared" si="65"/>
        <v>61484</v>
      </c>
      <c r="B659" s="123">
        <f t="shared" si="66"/>
        <v>843898.43609949911</v>
      </c>
      <c r="C659" s="25">
        <f t="shared" si="71"/>
        <v>2546.0084206736947</v>
      </c>
      <c r="D659" s="128">
        <f t="shared" si="67"/>
        <v>111812.61522366772</v>
      </c>
      <c r="E659" s="25">
        <f t="shared" si="71"/>
        <v>0</v>
      </c>
      <c r="F659" s="128">
        <f t="shared" si="68"/>
        <v>276407.15882923233</v>
      </c>
      <c r="G659" s="25">
        <f t="shared" si="71"/>
        <v>0</v>
      </c>
      <c r="H659" s="128">
        <f t="shared" si="69"/>
        <v>276407.15882923233</v>
      </c>
      <c r="I659" s="25">
        <f t="shared" si="71"/>
        <v>0</v>
      </c>
      <c r="J659" s="4">
        <f t="shared" si="70"/>
        <v>1508525.3689816315</v>
      </c>
      <c r="K659" s="4" t="str">
        <f>IF(J659&gt;$K$5,"YES","")</f>
        <v>YES</v>
      </c>
    </row>
    <row r="660" spans="1:11" x14ac:dyDescent="0.2">
      <c r="A660" s="134">
        <f t="shared" si="65"/>
        <v>61515</v>
      </c>
      <c r="B660" s="123">
        <f t="shared" si="66"/>
        <v>846486.76674239885</v>
      </c>
      <c r="C660" s="25">
        <f t="shared" si="71"/>
        <v>2546.0084206736947</v>
      </c>
      <c r="D660" s="128">
        <f t="shared" si="67"/>
        <v>111818.20585442892</v>
      </c>
      <c r="E660" s="25">
        <f t="shared" si="71"/>
        <v>0</v>
      </c>
      <c r="F660" s="128">
        <f t="shared" si="68"/>
        <v>276420.97918717383</v>
      </c>
      <c r="G660" s="25">
        <f t="shared" si="71"/>
        <v>0</v>
      </c>
      <c r="H660" s="128">
        <f t="shared" si="69"/>
        <v>276420.97918717383</v>
      </c>
      <c r="I660" s="25">
        <f t="shared" si="71"/>
        <v>0</v>
      </c>
      <c r="J660" s="4">
        <f t="shared" si="70"/>
        <v>1511146.9309711754</v>
      </c>
      <c r="K660" s="4" t="str">
        <f>IF(J660&gt;$K$5,"YES","")</f>
        <v>YES</v>
      </c>
    </row>
    <row r="661" spans="1:11" x14ac:dyDescent="0.2">
      <c r="A661" s="134">
        <f t="shared" si="65"/>
        <v>61545</v>
      </c>
      <c r="B661" s="123">
        <f t="shared" si="66"/>
        <v>849075.22680183081</v>
      </c>
      <c r="C661" s="25">
        <f t="shared" si="71"/>
        <v>2546.0084206736947</v>
      </c>
      <c r="D661" s="128">
        <f t="shared" si="67"/>
        <v>111823.79676472166</v>
      </c>
      <c r="E661" s="25">
        <f t="shared" si="71"/>
        <v>0</v>
      </c>
      <c r="F661" s="128">
        <f t="shared" si="68"/>
        <v>276434.80023613322</v>
      </c>
      <c r="G661" s="25">
        <f t="shared" si="71"/>
        <v>0</v>
      </c>
      <c r="H661" s="128">
        <f t="shared" si="69"/>
        <v>276434.80023613322</v>
      </c>
      <c r="I661" s="25">
        <f t="shared" si="71"/>
        <v>0</v>
      </c>
      <c r="J661" s="4">
        <f t="shared" si="70"/>
        <v>1513768.6240388188</v>
      </c>
      <c r="K661" s="4" t="str">
        <f>IF(J661&gt;$K$5,"YES","")</f>
        <v>YES</v>
      </c>
    </row>
    <row r="662" spans="1:11" x14ac:dyDescent="0.2">
      <c r="A662" s="134">
        <f t="shared" si="65"/>
        <v>61576</v>
      </c>
      <c r="B662" s="123">
        <f t="shared" si="66"/>
        <v>851663.81628426572</v>
      </c>
      <c r="C662" s="25">
        <f t="shared" si="71"/>
        <v>2546.0084206736947</v>
      </c>
      <c r="D662" s="128">
        <f t="shared" si="67"/>
        <v>111829.3879545599</v>
      </c>
      <c r="E662" s="25">
        <f t="shared" si="71"/>
        <v>0</v>
      </c>
      <c r="F662" s="128">
        <f t="shared" si="68"/>
        <v>276448.62197614508</v>
      </c>
      <c r="G662" s="25">
        <f t="shared" si="71"/>
        <v>0</v>
      </c>
      <c r="H662" s="128">
        <f t="shared" si="69"/>
        <v>276448.62197614508</v>
      </c>
      <c r="I662" s="25">
        <f t="shared" si="71"/>
        <v>0</v>
      </c>
      <c r="J662" s="4">
        <f t="shared" si="70"/>
        <v>1516390.4481911156</v>
      </c>
      <c r="K662" s="4" t="str">
        <f>IF(J662&gt;$K$5,"YES","")</f>
        <v>YES</v>
      </c>
    </row>
    <row r="663" spans="1:11" x14ac:dyDescent="0.2">
      <c r="A663" s="134">
        <f t="shared" si="65"/>
        <v>61607</v>
      </c>
      <c r="B663" s="123">
        <f t="shared" si="66"/>
        <v>854252.53519617475</v>
      </c>
      <c r="C663" s="25">
        <f t="shared" si="71"/>
        <v>2546.0084206736947</v>
      </c>
      <c r="D663" s="128">
        <f t="shared" si="67"/>
        <v>111834.97942395764</v>
      </c>
      <c r="E663" s="25">
        <f t="shared" si="71"/>
        <v>0</v>
      </c>
      <c r="F663" s="128">
        <f t="shared" si="68"/>
        <v>276462.44440724392</v>
      </c>
      <c r="G663" s="25">
        <f t="shared" si="71"/>
        <v>0</v>
      </c>
      <c r="H663" s="128">
        <f t="shared" si="69"/>
        <v>276462.44440724392</v>
      </c>
      <c r="I663" s="25">
        <f t="shared" si="71"/>
        <v>0</v>
      </c>
      <c r="J663" s="4">
        <f t="shared" si="70"/>
        <v>1519012.4034346202</v>
      </c>
      <c r="K663" s="4" t="str">
        <f>IF(J663&gt;$K$5,"YES","")</f>
        <v>YES</v>
      </c>
    </row>
    <row r="664" spans="1:11" x14ac:dyDescent="0.2">
      <c r="A664" s="134">
        <f t="shared" si="65"/>
        <v>61637</v>
      </c>
      <c r="B664" s="123">
        <f t="shared" si="66"/>
        <v>856841.38354402932</v>
      </c>
      <c r="C664" s="25">
        <f t="shared" si="71"/>
        <v>2546.0084206736947</v>
      </c>
      <c r="D664" s="128">
        <f t="shared" si="67"/>
        <v>111840.57117292886</v>
      </c>
      <c r="E664" s="25">
        <f t="shared" si="71"/>
        <v>0</v>
      </c>
      <c r="F664" s="128">
        <f t="shared" si="68"/>
        <v>276476.26752946433</v>
      </c>
      <c r="G664" s="25">
        <f t="shared" si="71"/>
        <v>0</v>
      </c>
      <c r="H664" s="128">
        <f t="shared" si="69"/>
        <v>276476.26752946433</v>
      </c>
      <c r="I664" s="25">
        <f t="shared" si="71"/>
        <v>0</v>
      </c>
      <c r="J664" s="4">
        <f t="shared" si="70"/>
        <v>1521634.4897758868</v>
      </c>
      <c r="K664" s="4" t="str">
        <f>IF(J664&gt;$K$5,"YES","")</f>
        <v>YES</v>
      </c>
    </row>
    <row r="665" spans="1:11" x14ac:dyDescent="0.2">
      <c r="A665" s="134">
        <f t="shared" si="65"/>
        <v>61668</v>
      </c>
      <c r="B665" s="123">
        <f t="shared" si="66"/>
        <v>859430.3613343013</v>
      </c>
      <c r="C665" s="25">
        <f t="shared" si="71"/>
        <v>2546.0084206736947</v>
      </c>
      <c r="D665" s="128">
        <f t="shared" si="67"/>
        <v>111846.16320148752</v>
      </c>
      <c r="E665" s="25">
        <f t="shared" si="71"/>
        <v>0</v>
      </c>
      <c r="F665" s="128">
        <f t="shared" si="68"/>
        <v>276490.09134284081</v>
      </c>
      <c r="G665" s="25">
        <f t="shared" si="71"/>
        <v>0</v>
      </c>
      <c r="H665" s="128">
        <f t="shared" si="69"/>
        <v>276490.09134284081</v>
      </c>
      <c r="I665" s="25">
        <f t="shared" si="71"/>
        <v>0</v>
      </c>
      <c r="J665" s="4">
        <f t="shared" si="70"/>
        <v>1524256.7072214703</v>
      </c>
      <c r="K665" s="4" t="str">
        <f>IF(J665&gt;$K$5,"YES","")</f>
        <v>YES</v>
      </c>
    </row>
    <row r="666" spans="1:11" x14ac:dyDescent="0.2">
      <c r="A666" s="134">
        <f t="shared" si="65"/>
        <v>61698</v>
      </c>
      <c r="B666" s="123">
        <f t="shared" si="66"/>
        <v>862019.4685734628</v>
      </c>
      <c r="C666" s="25">
        <f t="shared" si="71"/>
        <v>2546.0084206736947</v>
      </c>
      <c r="D666" s="128">
        <f t="shared" si="67"/>
        <v>111851.75550964761</v>
      </c>
      <c r="E666" s="25">
        <f t="shared" si="71"/>
        <v>0</v>
      </c>
      <c r="F666" s="128">
        <f t="shared" si="68"/>
        <v>276503.915847408</v>
      </c>
      <c r="G666" s="25">
        <f t="shared" si="71"/>
        <v>0</v>
      </c>
      <c r="H666" s="128">
        <f t="shared" si="69"/>
        <v>276503.915847408</v>
      </c>
      <c r="I666" s="25">
        <f t="shared" si="71"/>
        <v>0</v>
      </c>
      <c r="J666" s="4">
        <f t="shared" si="70"/>
        <v>1526879.0557779265</v>
      </c>
      <c r="K666" s="4" t="str">
        <f>IF(J666&gt;$K$5,"YES","")</f>
        <v>YES</v>
      </c>
    </row>
    <row r="667" spans="1:11" x14ac:dyDescent="0.2">
      <c r="A667" s="134">
        <f t="shared" si="65"/>
        <v>61729</v>
      </c>
      <c r="B667" s="123">
        <f t="shared" si="66"/>
        <v>864608.70526798628</v>
      </c>
      <c r="C667" s="25">
        <f t="shared" si="71"/>
        <v>2622.3886732939054</v>
      </c>
      <c r="D667" s="128">
        <f t="shared" si="67"/>
        <v>111857.34809742311</v>
      </c>
      <c r="E667" s="25">
        <f t="shared" si="71"/>
        <v>0</v>
      </c>
      <c r="F667" s="128">
        <f t="shared" si="68"/>
        <v>276517.74104320043</v>
      </c>
      <c r="G667" s="25">
        <f t="shared" si="71"/>
        <v>0</v>
      </c>
      <c r="H667" s="128">
        <f t="shared" si="69"/>
        <v>276517.74104320043</v>
      </c>
      <c r="I667" s="25">
        <f t="shared" si="71"/>
        <v>0</v>
      </c>
      <c r="J667" s="4">
        <f t="shared" si="70"/>
        <v>1529501.5354518103</v>
      </c>
      <c r="K667" s="4" t="str">
        <f>IF(J667&gt;$K$5,"YES","")</f>
        <v>YES</v>
      </c>
    </row>
    <row r="668" spans="1:11" x14ac:dyDescent="0.2">
      <c r="A668" s="134">
        <f t="shared" si="65"/>
        <v>61760</v>
      </c>
      <c r="B668" s="123">
        <f t="shared" si="66"/>
        <v>867274.45549597731</v>
      </c>
      <c r="C668" s="25">
        <f t="shared" si="71"/>
        <v>2622.3886732939054</v>
      </c>
      <c r="D668" s="128">
        <f t="shared" si="67"/>
        <v>111862.94096482798</v>
      </c>
      <c r="E668" s="25">
        <f t="shared" si="71"/>
        <v>0</v>
      </c>
      <c r="F668" s="128">
        <f t="shared" si="68"/>
        <v>276531.56693025259</v>
      </c>
      <c r="G668" s="25">
        <f t="shared" si="71"/>
        <v>0</v>
      </c>
      <c r="H668" s="128">
        <f t="shared" si="69"/>
        <v>276531.56693025259</v>
      </c>
      <c r="I668" s="25">
        <f t="shared" si="71"/>
        <v>0</v>
      </c>
      <c r="J668" s="4">
        <f t="shared" si="70"/>
        <v>1532200.5303213105</v>
      </c>
      <c r="K668" s="4" t="str">
        <f>IF(J668&gt;$K$5,"YES","")</f>
        <v>YES</v>
      </c>
    </row>
    <row r="669" spans="1:11" x14ac:dyDescent="0.2">
      <c r="A669" s="134">
        <f t="shared" si="65"/>
        <v>61788</v>
      </c>
      <c r="B669" s="123">
        <f t="shared" si="66"/>
        <v>869940.33901147975</v>
      </c>
      <c r="C669" s="25">
        <f t="shared" si="71"/>
        <v>2622.3886732939054</v>
      </c>
      <c r="D669" s="128">
        <f t="shared" si="67"/>
        <v>111868.53411187623</v>
      </c>
      <c r="E669" s="25">
        <f t="shared" si="71"/>
        <v>2000</v>
      </c>
      <c r="F669" s="128">
        <f t="shared" si="68"/>
        <v>276545.39350859914</v>
      </c>
      <c r="G669" s="25">
        <f t="shared" si="71"/>
        <v>14635.630916373879</v>
      </c>
      <c r="H669" s="128">
        <f t="shared" si="69"/>
        <v>276545.39350859914</v>
      </c>
      <c r="I669" s="25">
        <f t="shared" si="71"/>
        <v>14635.630916373879</v>
      </c>
      <c r="J669" s="4">
        <f t="shared" si="70"/>
        <v>1534899.6601405544</v>
      </c>
      <c r="K669" s="4" t="str">
        <f>IF(J669&gt;$K$5,"YES","")</f>
        <v>YES</v>
      </c>
    </row>
    <row r="670" spans="1:11" x14ac:dyDescent="0.2">
      <c r="A670" s="134">
        <f t="shared" si="65"/>
        <v>61819</v>
      </c>
      <c r="B670" s="123">
        <f t="shared" si="66"/>
        <v>872606.35582115792</v>
      </c>
      <c r="C670" s="25">
        <f t="shared" si="71"/>
        <v>2622.3886732939054</v>
      </c>
      <c r="D670" s="128">
        <f t="shared" si="67"/>
        <v>113874.22753858184</v>
      </c>
      <c r="E670" s="25">
        <f t="shared" si="71"/>
        <v>0</v>
      </c>
      <c r="F670" s="128">
        <f t="shared" si="68"/>
        <v>291195.5834761943</v>
      </c>
      <c r="G670" s="25">
        <f t="shared" si="71"/>
        <v>0</v>
      </c>
      <c r="H670" s="128">
        <f t="shared" si="69"/>
        <v>291195.5834761943</v>
      </c>
      <c r="I670" s="25">
        <f t="shared" si="71"/>
        <v>0</v>
      </c>
      <c r="J670" s="4">
        <f t="shared" si="70"/>
        <v>1568871.7503121281</v>
      </c>
      <c r="K670" s="4" t="str">
        <f>IF(J670&gt;$K$5,"YES","")</f>
        <v>YES</v>
      </c>
    </row>
    <row r="671" spans="1:11" x14ac:dyDescent="0.2">
      <c r="A671" s="134">
        <f t="shared" si="65"/>
        <v>61849</v>
      </c>
      <c r="B671" s="123">
        <f t="shared" si="66"/>
        <v>875272.5059316766</v>
      </c>
      <c r="C671" s="25">
        <f t="shared" si="71"/>
        <v>2622.3886732939054</v>
      </c>
      <c r="D671" s="128">
        <f t="shared" si="67"/>
        <v>113879.92124995877</v>
      </c>
      <c r="E671" s="25">
        <f t="shared" si="71"/>
        <v>0</v>
      </c>
      <c r="F671" s="128">
        <f t="shared" si="68"/>
        <v>291210.14325536817</v>
      </c>
      <c r="G671" s="25">
        <f t="shared" si="71"/>
        <v>0</v>
      </c>
      <c r="H671" s="128">
        <f t="shared" si="69"/>
        <v>291210.14325536817</v>
      </c>
      <c r="I671" s="25">
        <f t="shared" si="71"/>
        <v>0</v>
      </c>
      <c r="J671" s="4">
        <f t="shared" si="70"/>
        <v>1571572.7136923717</v>
      </c>
      <c r="K671" s="4" t="str">
        <f>IF(J671&gt;$K$5,"YES","")</f>
        <v>YES</v>
      </c>
    </row>
    <row r="672" spans="1:11" x14ac:dyDescent="0.2">
      <c r="A672" s="134">
        <f t="shared" si="65"/>
        <v>61880</v>
      </c>
      <c r="B672" s="123">
        <f t="shared" si="66"/>
        <v>877938.78934970079</v>
      </c>
      <c r="C672" s="25">
        <f t="shared" si="71"/>
        <v>2622.3886732939054</v>
      </c>
      <c r="D672" s="128">
        <f t="shared" si="67"/>
        <v>113885.61524602129</v>
      </c>
      <c r="E672" s="25">
        <f t="shared" si="71"/>
        <v>0</v>
      </c>
      <c r="F672" s="128">
        <f t="shared" si="68"/>
        <v>291224.70376253099</v>
      </c>
      <c r="G672" s="25">
        <f t="shared" si="71"/>
        <v>0</v>
      </c>
      <c r="H672" s="128">
        <f t="shared" si="69"/>
        <v>291224.70376253099</v>
      </c>
      <c r="I672" s="25">
        <f t="shared" si="71"/>
        <v>0</v>
      </c>
      <c r="J672" s="4">
        <f t="shared" si="70"/>
        <v>1574273.8121207841</v>
      </c>
      <c r="K672" s="4" t="str">
        <f>IF(J672&gt;$K$5,"YES","")</f>
        <v>YES</v>
      </c>
    </row>
    <row r="673" spans="1:11" x14ac:dyDescent="0.2">
      <c r="A673" s="134">
        <f t="shared" si="65"/>
        <v>61910</v>
      </c>
      <c r="B673" s="123">
        <f t="shared" si="66"/>
        <v>880605.20608189586</v>
      </c>
      <c r="C673" s="25">
        <f t="shared" si="71"/>
        <v>2622.3886732939054</v>
      </c>
      <c r="D673" s="128">
        <f t="shared" si="67"/>
        <v>113891.3095267836</v>
      </c>
      <c r="E673" s="25">
        <f t="shared" si="71"/>
        <v>0</v>
      </c>
      <c r="F673" s="128">
        <f t="shared" si="68"/>
        <v>291239.26499771915</v>
      </c>
      <c r="G673" s="25">
        <f t="shared" si="71"/>
        <v>0</v>
      </c>
      <c r="H673" s="128">
        <f t="shared" si="69"/>
        <v>291239.26499771915</v>
      </c>
      <c r="I673" s="25">
        <f t="shared" si="71"/>
        <v>0</v>
      </c>
      <c r="J673" s="4">
        <f t="shared" si="70"/>
        <v>1576975.0456041177</v>
      </c>
      <c r="K673" s="4" t="str">
        <f>IF(J673&gt;$K$5,"YES","")</f>
        <v>YES</v>
      </c>
    </row>
    <row r="674" spans="1:11" x14ac:dyDescent="0.2">
      <c r="A674" s="134">
        <f t="shared" si="65"/>
        <v>61941</v>
      </c>
      <c r="B674" s="123">
        <f t="shared" si="66"/>
        <v>883271.75613492762</v>
      </c>
      <c r="C674" s="25">
        <f t="shared" si="71"/>
        <v>2622.3886732939054</v>
      </c>
      <c r="D674" s="128">
        <f t="shared" si="67"/>
        <v>113897.00409225996</v>
      </c>
      <c r="E674" s="25">
        <f t="shared" si="71"/>
        <v>0</v>
      </c>
      <c r="F674" s="128">
        <f t="shared" si="68"/>
        <v>291253.82696096908</v>
      </c>
      <c r="G674" s="25">
        <f t="shared" si="71"/>
        <v>0</v>
      </c>
      <c r="H674" s="128">
        <f t="shared" si="69"/>
        <v>291253.82696096908</v>
      </c>
      <c r="I674" s="25">
        <f t="shared" si="71"/>
        <v>0</v>
      </c>
      <c r="J674" s="4">
        <f t="shared" si="70"/>
        <v>1579676.4141491256</v>
      </c>
      <c r="K674" s="4" t="str">
        <f>IF(J674&gt;$K$5,"YES","")</f>
        <v>YES</v>
      </c>
    </row>
    <row r="675" spans="1:11" x14ac:dyDescent="0.2">
      <c r="A675" s="134">
        <f t="shared" si="65"/>
        <v>61972</v>
      </c>
      <c r="B675" s="123">
        <f t="shared" si="66"/>
        <v>885938.43951546203</v>
      </c>
      <c r="C675" s="25">
        <f t="shared" si="71"/>
        <v>2622.3886732939054</v>
      </c>
      <c r="D675" s="128">
        <f t="shared" si="67"/>
        <v>113902.69894246459</v>
      </c>
      <c r="E675" s="25">
        <f t="shared" si="71"/>
        <v>0</v>
      </c>
      <c r="F675" s="128">
        <f t="shared" si="68"/>
        <v>291268.38965231716</v>
      </c>
      <c r="G675" s="25">
        <f t="shared" si="71"/>
        <v>0</v>
      </c>
      <c r="H675" s="128">
        <f t="shared" si="69"/>
        <v>291268.38965231716</v>
      </c>
      <c r="I675" s="25">
        <f t="shared" si="71"/>
        <v>0</v>
      </c>
      <c r="J675" s="4">
        <f t="shared" si="70"/>
        <v>1582377.917762561</v>
      </c>
      <c r="K675" s="4" t="str">
        <f>IF(J675&gt;$K$5,"YES","")</f>
        <v>YES</v>
      </c>
    </row>
    <row r="676" spans="1:11" x14ac:dyDescent="0.2">
      <c r="A676" s="134">
        <f t="shared" si="65"/>
        <v>62002</v>
      </c>
      <c r="B676" s="123">
        <f t="shared" si="66"/>
        <v>888605.25623016548</v>
      </c>
      <c r="C676" s="25">
        <f t="shared" si="71"/>
        <v>2622.3886732939054</v>
      </c>
      <c r="D676" s="128">
        <f t="shared" si="67"/>
        <v>113908.39407741172</v>
      </c>
      <c r="E676" s="25">
        <f t="shared" si="71"/>
        <v>0</v>
      </c>
      <c r="F676" s="128">
        <f t="shared" si="68"/>
        <v>291282.95307179983</v>
      </c>
      <c r="G676" s="25">
        <f t="shared" si="71"/>
        <v>0</v>
      </c>
      <c r="H676" s="128">
        <f t="shared" si="69"/>
        <v>291282.95307179983</v>
      </c>
      <c r="I676" s="25">
        <f t="shared" si="71"/>
        <v>0</v>
      </c>
      <c r="J676" s="4">
        <f t="shared" si="70"/>
        <v>1585079.556451177</v>
      </c>
      <c r="K676" s="4" t="str">
        <f>IF(J676&gt;$K$5,"YES","")</f>
        <v>YES</v>
      </c>
    </row>
    <row r="677" spans="1:11" x14ac:dyDescent="0.2">
      <c r="A677" s="134">
        <f t="shared" si="65"/>
        <v>62033</v>
      </c>
      <c r="B677" s="123">
        <f t="shared" si="66"/>
        <v>891272.20628570463</v>
      </c>
      <c r="C677" s="25">
        <f t="shared" si="71"/>
        <v>2622.3886732939054</v>
      </c>
      <c r="D677" s="128">
        <f t="shared" si="67"/>
        <v>113914.08949711561</v>
      </c>
      <c r="E677" s="25">
        <f t="shared" si="71"/>
        <v>0</v>
      </c>
      <c r="F677" s="128">
        <f t="shared" si="68"/>
        <v>291297.51721945347</v>
      </c>
      <c r="G677" s="25">
        <f t="shared" si="71"/>
        <v>0</v>
      </c>
      <c r="H677" s="128">
        <f t="shared" si="69"/>
        <v>291297.51721945347</v>
      </c>
      <c r="I677" s="25">
        <f t="shared" si="71"/>
        <v>0</v>
      </c>
      <c r="J677" s="4">
        <f t="shared" si="70"/>
        <v>1587781.330221727</v>
      </c>
      <c r="K677" s="4" t="str">
        <f>IF(J677&gt;$K$5,"YES","")</f>
        <v>YES</v>
      </c>
    </row>
    <row r="678" spans="1:11" x14ac:dyDescent="0.2">
      <c r="A678" s="134">
        <f t="shared" si="65"/>
        <v>62063</v>
      </c>
      <c r="B678" s="123">
        <f t="shared" si="66"/>
        <v>893939.28968874656</v>
      </c>
      <c r="C678" s="25">
        <f t="shared" si="71"/>
        <v>2622.3886732939054</v>
      </c>
      <c r="D678" s="128">
        <f t="shared" si="67"/>
        <v>113919.78520159048</v>
      </c>
      <c r="E678" s="25">
        <f t="shared" si="71"/>
        <v>0</v>
      </c>
      <c r="F678" s="128">
        <f t="shared" si="68"/>
        <v>291312.08209531446</v>
      </c>
      <c r="G678" s="25">
        <f t="shared" si="71"/>
        <v>0</v>
      </c>
      <c r="H678" s="128">
        <f t="shared" si="69"/>
        <v>291312.08209531446</v>
      </c>
      <c r="I678" s="25">
        <f t="shared" si="71"/>
        <v>0</v>
      </c>
      <c r="J678" s="4">
        <f t="shared" si="70"/>
        <v>1590483.239080966</v>
      </c>
      <c r="K678" s="4" t="str">
        <f>IF(J678&gt;$K$5,"YES","")</f>
        <v>YES</v>
      </c>
    </row>
    <row r="679" spans="1:11" x14ac:dyDescent="0.2">
      <c r="A679" s="134">
        <f t="shared" si="65"/>
        <v>62094</v>
      </c>
      <c r="B679" s="123">
        <f t="shared" si="66"/>
        <v>896606.50644595863</v>
      </c>
      <c r="C679" s="25">
        <f t="shared" si="71"/>
        <v>2701.0603334927223</v>
      </c>
      <c r="D679" s="128">
        <f t="shared" si="67"/>
        <v>113925.48119085057</v>
      </c>
      <c r="E679" s="25">
        <f t="shared" si="71"/>
        <v>0</v>
      </c>
      <c r="F679" s="128">
        <f t="shared" si="68"/>
        <v>291326.64769941923</v>
      </c>
      <c r="G679" s="25">
        <f t="shared" si="71"/>
        <v>0</v>
      </c>
      <c r="H679" s="128">
        <f t="shared" si="69"/>
        <v>291326.64769941923</v>
      </c>
      <c r="I679" s="25">
        <f t="shared" si="71"/>
        <v>0</v>
      </c>
      <c r="J679" s="4">
        <f t="shared" si="70"/>
        <v>1593185.2830356476</v>
      </c>
      <c r="K679" s="4" t="str">
        <f>IF(J679&gt;$K$5,"YES","")</f>
        <v>YES</v>
      </c>
    </row>
    <row r="680" spans="1:11" x14ac:dyDescent="0.2">
      <c r="A680" s="134">
        <f t="shared" si="65"/>
        <v>62125</v>
      </c>
      <c r="B680" s="123">
        <f t="shared" si="66"/>
        <v>899352.53215779038</v>
      </c>
      <c r="C680" s="25">
        <f t="shared" si="71"/>
        <v>2701.0603334927223</v>
      </c>
      <c r="D680" s="128">
        <f t="shared" si="67"/>
        <v>113931.17746491011</v>
      </c>
      <c r="E680" s="25">
        <f t="shared" si="71"/>
        <v>0</v>
      </c>
      <c r="F680" s="128">
        <f t="shared" si="68"/>
        <v>291341.21403180424</v>
      </c>
      <c r="G680" s="25">
        <f t="shared" si="71"/>
        <v>0</v>
      </c>
      <c r="H680" s="128">
        <f t="shared" si="69"/>
        <v>291341.21403180424</v>
      </c>
      <c r="I680" s="25">
        <f t="shared" si="71"/>
        <v>0</v>
      </c>
      <c r="J680" s="4">
        <f t="shared" si="70"/>
        <v>1595966.1376863089</v>
      </c>
      <c r="K680" s="4" t="str">
        <f>IF(J680&gt;$K$5,"YES","")</f>
        <v>YES</v>
      </c>
    </row>
    <row r="681" spans="1:11" x14ac:dyDescent="0.2">
      <c r="A681" s="134">
        <f t="shared" si="65"/>
        <v>62153</v>
      </c>
      <c r="B681" s="123">
        <f t="shared" si="66"/>
        <v>902098.69517090777</v>
      </c>
      <c r="C681" s="25">
        <f t="shared" si="71"/>
        <v>2701.0603334927223</v>
      </c>
      <c r="D681" s="128">
        <f t="shared" si="67"/>
        <v>113936.87402378337</v>
      </c>
      <c r="E681" s="25">
        <f t="shared" si="71"/>
        <v>2000</v>
      </c>
      <c r="F681" s="128">
        <f t="shared" si="68"/>
        <v>291355.78109250584</v>
      </c>
      <c r="G681" s="25">
        <f t="shared" si="71"/>
        <v>15367.412462192571</v>
      </c>
      <c r="H681" s="128">
        <f t="shared" si="69"/>
        <v>291355.78109250584</v>
      </c>
      <c r="I681" s="25">
        <f t="shared" si="71"/>
        <v>15367.412462192571</v>
      </c>
      <c r="J681" s="4">
        <f t="shared" si="70"/>
        <v>1598747.1313797028</v>
      </c>
      <c r="K681" s="4" t="str">
        <f>IF(J681&gt;$K$5,"YES","")</f>
        <v>YES</v>
      </c>
    </row>
    <row r="682" spans="1:11" x14ac:dyDescent="0.2">
      <c r="A682" s="134">
        <f t="shared" si="65"/>
        <v>62184</v>
      </c>
      <c r="B682" s="123">
        <f t="shared" si="66"/>
        <v>904844.9954921758</v>
      </c>
      <c r="C682" s="25">
        <f t="shared" si="71"/>
        <v>2701.0603334927223</v>
      </c>
      <c r="D682" s="128">
        <f t="shared" si="67"/>
        <v>115942.67086748457</v>
      </c>
      <c r="E682" s="25">
        <f t="shared" si="71"/>
        <v>0</v>
      </c>
      <c r="F682" s="128">
        <f t="shared" si="68"/>
        <v>306738.5297143762</v>
      </c>
      <c r="G682" s="25">
        <f t="shared" si="71"/>
        <v>0</v>
      </c>
      <c r="H682" s="128">
        <f t="shared" si="69"/>
        <v>306738.5297143762</v>
      </c>
      <c r="I682" s="25">
        <f t="shared" si="71"/>
        <v>0</v>
      </c>
      <c r="J682" s="4">
        <f t="shared" si="70"/>
        <v>1634264.7257884126</v>
      </c>
      <c r="K682" s="4" t="str">
        <f>IF(J682&gt;$K$5,"YES","")</f>
        <v>YES</v>
      </c>
    </row>
    <row r="683" spans="1:11" x14ac:dyDescent="0.2">
      <c r="A683" s="134">
        <f t="shared" si="65"/>
        <v>62214</v>
      </c>
      <c r="B683" s="123">
        <f t="shared" si="66"/>
        <v>907591.43312845984</v>
      </c>
      <c r="C683" s="25">
        <f t="shared" si="71"/>
        <v>2701.0603334927223</v>
      </c>
      <c r="D683" s="128">
        <f t="shared" si="67"/>
        <v>115948.46800102796</v>
      </c>
      <c r="E683" s="25">
        <f t="shared" si="71"/>
        <v>0</v>
      </c>
      <c r="F683" s="128">
        <f t="shared" si="68"/>
        <v>306753.86664086196</v>
      </c>
      <c r="G683" s="25">
        <f t="shared" si="71"/>
        <v>0</v>
      </c>
      <c r="H683" s="128">
        <f t="shared" si="69"/>
        <v>306753.86664086196</v>
      </c>
      <c r="I683" s="25">
        <f t="shared" si="71"/>
        <v>0</v>
      </c>
      <c r="J683" s="4">
        <f t="shared" si="70"/>
        <v>1637047.6344112116</v>
      </c>
      <c r="K683" s="4" t="str">
        <f>IF(J683&gt;$K$5,"YES","")</f>
        <v>YES</v>
      </c>
    </row>
    <row r="684" spans="1:11" x14ac:dyDescent="0.2">
      <c r="A684" s="134">
        <f t="shared" si="65"/>
        <v>62245</v>
      </c>
      <c r="B684" s="123">
        <f t="shared" si="66"/>
        <v>910338.00808662572</v>
      </c>
      <c r="C684" s="25">
        <f t="shared" si="71"/>
        <v>2701.0603334927223</v>
      </c>
      <c r="D684" s="128">
        <f t="shared" si="67"/>
        <v>115954.26542442801</v>
      </c>
      <c r="E684" s="25">
        <f t="shared" si="71"/>
        <v>0</v>
      </c>
      <c r="F684" s="128">
        <f t="shared" si="68"/>
        <v>306769.20433419402</v>
      </c>
      <c r="G684" s="25">
        <f t="shared" si="71"/>
        <v>0</v>
      </c>
      <c r="H684" s="128">
        <f t="shared" si="69"/>
        <v>306769.20433419402</v>
      </c>
      <c r="I684" s="25">
        <f t="shared" si="71"/>
        <v>0</v>
      </c>
      <c r="J684" s="4">
        <f t="shared" si="70"/>
        <v>1639830.6821794419</v>
      </c>
      <c r="K684" s="4" t="str">
        <f>IF(J684&gt;$K$5,"YES","")</f>
        <v>YES</v>
      </c>
    </row>
    <row r="685" spans="1:11" x14ac:dyDescent="0.2">
      <c r="A685" s="134">
        <f t="shared" si="65"/>
        <v>62275</v>
      </c>
      <c r="B685" s="123">
        <f t="shared" si="66"/>
        <v>913084.72037353949</v>
      </c>
      <c r="C685" s="25">
        <f t="shared" si="71"/>
        <v>2701.0603334927223</v>
      </c>
      <c r="D685" s="128">
        <f t="shared" si="67"/>
        <v>115960.06313769925</v>
      </c>
      <c r="E685" s="25">
        <f t="shared" si="71"/>
        <v>0</v>
      </c>
      <c r="F685" s="128">
        <f t="shared" si="68"/>
        <v>306784.54279441078</v>
      </c>
      <c r="G685" s="25">
        <f t="shared" si="71"/>
        <v>0</v>
      </c>
      <c r="H685" s="128">
        <f t="shared" si="69"/>
        <v>306784.54279441078</v>
      </c>
      <c r="I685" s="25">
        <f t="shared" si="71"/>
        <v>0</v>
      </c>
      <c r="J685" s="4">
        <f t="shared" si="70"/>
        <v>1642613.8691000603</v>
      </c>
      <c r="K685" s="4" t="str">
        <f>IF(J685&gt;$K$5,"YES","")</f>
        <v>YES</v>
      </c>
    </row>
    <row r="686" spans="1:11" x14ac:dyDescent="0.2">
      <c r="A686" s="134">
        <f t="shared" si="65"/>
        <v>62306</v>
      </c>
      <c r="B686" s="123">
        <f t="shared" si="66"/>
        <v>915831.56999606767</v>
      </c>
      <c r="C686" s="25">
        <f t="shared" si="71"/>
        <v>2701.0603334927223</v>
      </c>
      <c r="D686" s="128">
        <f t="shared" si="67"/>
        <v>115965.86114085616</v>
      </c>
      <c r="E686" s="25">
        <f t="shared" si="71"/>
        <v>0</v>
      </c>
      <c r="F686" s="128">
        <f t="shared" si="68"/>
        <v>306799.88202155055</v>
      </c>
      <c r="G686" s="25">
        <f t="shared" si="71"/>
        <v>0</v>
      </c>
      <c r="H686" s="128">
        <f t="shared" si="69"/>
        <v>306799.88202155055</v>
      </c>
      <c r="I686" s="25">
        <f t="shared" si="71"/>
        <v>0</v>
      </c>
      <c r="J686" s="4">
        <f t="shared" si="70"/>
        <v>1645397.195180025</v>
      </c>
      <c r="K686" s="4" t="str">
        <f>IF(J686&gt;$K$5,"YES","")</f>
        <v>YES</v>
      </c>
    </row>
    <row r="687" spans="1:11" x14ac:dyDescent="0.2">
      <c r="A687" s="134">
        <f t="shared" si="65"/>
        <v>62337</v>
      </c>
      <c r="B687" s="123">
        <f t="shared" si="66"/>
        <v>918578.55696107692</v>
      </c>
      <c r="C687" s="25">
        <f t="shared" si="71"/>
        <v>2701.0603334927223</v>
      </c>
      <c r="D687" s="128">
        <f t="shared" si="67"/>
        <v>115971.65943391321</v>
      </c>
      <c r="E687" s="25">
        <f t="shared" si="71"/>
        <v>0</v>
      </c>
      <c r="F687" s="128">
        <f t="shared" si="68"/>
        <v>306815.22201565164</v>
      </c>
      <c r="G687" s="25">
        <f t="shared" si="71"/>
        <v>0</v>
      </c>
      <c r="H687" s="128">
        <f t="shared" si="69"/>
        <v>306815.22201565164</v>
      </c>
      <c r="I687" s="25">
        <f t="shared" si="71"/>
        <v>0</v>
      </c>
      <c r="J687" s="4">
        <f t="shared" si="70"/>
        <v>1648180.6604262933</v>
      </c>
      <c r="K687" s="4" t="str">
        <f>IF(J687&gt;$K$5,"YES","")</f>
        <v>YES</v>
      </c>
    </row>
    <row r="688" spans="1:11" x14ac:dyDescent="0.2">
      <c r="A688" s="134">
        <f t="shared" si="65"/>
        <v>62367</v>
      </c>
      <c r="B688" s="123">
        <f t="shared" si="66"/>
        <v>921325.68127543444</v>
      </c>
      <c r="C688" s="25">
        <f t="shared" si="71"/>
        <v>2701.0603334927223</v>
      </c>
      <c r="D688" s="128">
        <f t="shared" si="67"/>
        <v>115977.45801688492</v>
      </c>
      <c r="E688" s="25">
        <f t="shared" si="71"/>
        <v>0</v>
      </c>
      <c r="F688" s="128">
        <f t="shared" si="68"/>
        <v>306830.56277675246</v>
      </c>
      <c r="G688" s="25">
        <f t="shared" si="71"/>
        <v>0</v>
      </c>
      <c r="H688" s="128">
        <f t="shared" si="69"/>
        <v>306830.56277675246</v>
      </c>
      <c r="I688" s="25">
        <f t="shared" si="71"/>
        <v>0</v>
      </c>
      <c r="J688" s="4">
        <f t="shared" si="70"/>
        <v>1650964.2648458243</v>
      </c>
      <c r="K688" s="4" t="str">
        <f>IF(J688&gt;$K$5,"YES","")</f>
        <v>YES</v>
      </c>
    </row>
    <row r="689" spans="1:11" x14ac:dyDescent="0.2">
      <c r="A689" s="134">
        <f t="shared" si="65"/>
        <v>62398</v>
      </c>
      <c r="B689" s="123">
        <f t="shared" si="66"/>
        <v>924072.94294600771</v>
      </c>
      <c r="C689" s="25">
        <f t="shared" si="71"/>
        <v>2701.0603334927223</v>
      </c>
      <c r="D689" s="128">
        <f t="shared" si="67"/>
        <v>115983.25688978577</v>
      </c>
      <c r="E689" s="25">
        <f t="shared" si="71"/>
        <v>0</v>
      </c>
      <c r="F689" s="128">
        <f t="shared" si="68"/>
        <v>306845.9043048913</v>
      </c>
      <c r="G689" s="25">
        <f t="shared" si="71"/>
        <v>0</v>
      </c>
      <c r="H689" s="128">
        <f t="shared" si="69"/>
        <v>306845.9043048913</v>
      </c>
      <c r="I689" s="25">
        <f t="shared" si="71"/>
        <v>0</v>
      </c>
      <c r="J689" s="4">
        <f t="shared" si="70"/>
        <v>1653748.0084455761</v>
      </c>
      <c r="K689" s="4" t="str">
        <f>IF(J689&gt;$K$5,"YES","")</f>
        <v>YES</v>
      </c>
    </row>
    <row r="690" spans="1:11" x14ac:dyDescent="0.2">
      <c r="A690" s="134">
        <f t="shared" si="65"/>
        <v>62428</v>
      </c>
      <c r="B690" s="123">
        <f t="shared" si="66"/>
        <v>926820.34197966452</v>
      </c>
      <c r="C690" s="25">
        <f t="shared" si="71"/>
        <v>2701.0603334927223</v>
      </c>
      <c r="D690" s="128">
        <f t="shared" si="67"/>
        <v>115989.05605263027</v>
      </c>
      <c r="E690" s="25">
        <f t="shared" si="71"/>
        <v>0</v>
      </c>
      <c r="F690" s="128">
        <f t="shared" si="68"/>
        <v>306861.24660010659</v>
      </c>
      <c r="G690" s="25">
        <f t="shared" si="71"/>
        <v>0</v>
      </c>
      <c r="H690" s="128">
        <f t="shared" si="69"/>
        <v>306861.24660010659</v>
      </c>
      <c r="I690" s="25">
        <f t="shared" si="71"/>
        <v>0</v>
      </c>
      <c r="J690" s="4">
        <f t="shared" si="70"/>
        <v>1656531.891232508</v>
      </c>
      <c r="K690" s="4" t="str">
        <f>IF(J690&gt;$K$5,"YES","")</f>
        <v>YES</v>
      </c>
    </row>
    <row r="691" spans="1:11" x14ac:dyDescent="0.2">
      <c r="A691" s="134">
        <f t="shared" si="65"/>
        <v>62459</v>
      </c>
      <c r="B691" s="123">
        <f t="shared" si="66"/>
        <v>929567.87838327303</v>
      </c>
      <c r="C691" s="25">
        <f t="shared" si="71"/>
        <v>2782.0921434975044</v>
      </c>
      <c r="D691" s="128">
        <f t="shared" si="67"/>
        <v>115994.85550543292</v>
      </c>
      <c r="E691" s="25">
        <f t="shared" si="71"/>
        <v>0</v>
      </c>
      <c r="F691" s="128">
        <f t="shared" si="68"/>
        <v>306876.58966243663</v>
      </c>
      <c r="G691" s="25">
        <f t="shared" si="71"/>
        <v>0</v>
      </c>
      <c r="H691" s="128">
        <f t="shared" si="69"/>
        <v>306876.58966243663</v>
      </c>
      <c r="I691" s="25">
        <f t="shared" si="71"/>
        <v>0</v>
      </c>
      <c r="J691" s="4">
        <f t="shared" si="70"/>
        <v>1659315.9132135792</v>
      </c>
      <c r="K691" s="4" t="str">
        <f>IF(J691&gt;$K$5,"YES","")</f>
        <v>YES</v>
      </c>
    </row>
    <row r="692" spans="1:11" x14ac:dyDescent="0.2">
      <c r="A692" s="134">
        <f t="shared" si="65"/>
        <v>62490</v>
      </c>
      <c r="B692" s="123">
        <f t="shared" si="66"/>
        <v>932396.58802529704</v>
      </c>
      <c r="C692" s="25">
        <f t="shared" si="71"/>
        <v>2782.0921434975044</v>
      </c>
      <c r="D692" s="128">
        <f t="shared" si="67"/>
        <v>116000.6552482082</v>
      </c>
      <c r="E692" s="25">
        <f t="shared" si="71"/>
        <v>0</v>
      </c>
      <c r="F692" s="128">
        <f t="shared" si="68"/>
        <v>306891.93349191977</v>
      </c>
      <c r="G692" s="25">
        <f t="shared" si="71"/>
        <v>0</v>
      </c>
      <c r="H692" s="128">
        <f t="shared" si="69"/>
        <v>306891.93349191977</v>
      </c>
      <c r="I692" s="25">
        <f t="shared" si="71"/>
        <v>0</v>
      </c>
      <c r="J692" s="4">
        <f t="shared" si="70"/>
        <v>1662181.1102573448</v>
      </c>
      <c r="K692" s="4" t="str">
        <f>IF(J692&gt;$K$5,"YES","")</f>
        <v>YES</v>
      </c>
    </row>
    <row r="693" spans="1:11" x14ac:dyDescent="0.2">
      <c r="A693" s="134">
        <f t="shared" si="65"/>
        <v>62518</v>
      </c>
      <c r="B693" s="123">
        <f t="shared" si="66"/>
        <v>935225.43910280312</v>
      </c>
      <c r="C693" s="25">
        <f t="shared" si="71"/>
        <v>2782.0921434975044</v>
      </c>
      <c r="D693" s="128">
        <f t="shared" si="67"/>
        <v>116006.45528097062</v>
      </c>
      <c r="E693" s="25">
        <f t="shared" si="71"/>
        <v>2000</v>
      </c>
      <c r="F693" s="128">
        <f t="shared" si="68"/>
        <v>306907.27808859438</v>
      </c>
      <c r="G693" s="25">
        <f t="shared" si="71"/>
        <v>16135.783085302201</v>
      </c>
      <c r="H693" s="128">
        <f t="shared" si="69"/>
        <v>306907.27808859438</v>
      </c>
      <c r="I693" s="25">
        <f t="shared" si="71"/>
        <v>16135.783085302201</v>
      </c>
      <c r="J693" s="4">
        <f t="shared" si="70"/>
        <v>1665046.4505609623</v>
      </c>
      <c r="K693" s="4" t="str">
        <f>IF(J693&gt;$K$5,"YES","")</f>
        <v>YES</v>
      </c>
    </row>
    <row r="694" spans="1:11" x14ac:dyDescent="0.2">
      <c r="A694" s="134">
        <f t="shared" si="65"/>
        <v>62549</v>
      </c>
      <c r="B694" s="123">
        <f t="shared" si="66"/>
        <v>938054.43162286305</v>
      </c>
      <c r="C694" s="25">
        <f t="shared" si="71"/>
        <v>2782.0921434975044</v>
      </c>
      <c r="D694" s="128">
        <f t="shared" si="67"/>
        <v>118012.35560373469</v>
      </c>
      <c r="E694" s="25">
        <f t="shared" si="71"/>
        <v>0</v>
      </c>
      <c r="F694" s="128">
        <f t="shared" si="68"/>
        <v>323059.21332695533</v>
      </c>
      <c r="G694" s="25">
        <f t="shared" si="71"/>
        <v>0</v>
      </c>
      <c r="H694" s="128">
        <f t="shared" si="69"/>
        <v>323059.21332695533</v>
      </c>
      <c r="I694" s="25">
        <f t="shared" si="71"/>
        <v>0</v>
      </c>
      <c r="J694" s="4">
        <f t="shared" si="70"/>
        <v>1702185.2138805082</v>
      </c>
      <c r="K694" s="4" t="str">
        <f>IF(J694&gt;$K$5,"YES","")</f>
        <v>YES</v>
      </c>
    </row>
    <row r="695" spans="1:11" x14ac:dyDescent="0.2">
      <c r="A695" s="134">
        <f t="shared" si="65"/>
        <v>62579</v>
      </c>
      <c r="B695" s="123">
        <f t="shared" si="66"/>
        <v>940883.56559254904</v>
      </c>
      <c r="C695" s="25">
        <f t="shared" si="71"/>
        <v>2782.0921434975044</v>
      </c>
      <c r="D695" s="128">
        <f t="shared" si="67"/>
        <v>118018.25622151488</v>
      </c>
      <c r="E695" s="25">
        <f t="shared" si="71"/>
        <v>0</v>
      </c>
      <c r="F695" s="128">
        <f t="shared" si="68"/>
        <v>323075.36628762173</v>
      </c>
      <c r="G695" s="25">
        <f t="shared" si="71"/>
        <v>0</v>
      </c>
      <c r="H695" s="128">
        <f t="shared" si="69"/>
        <v>323075.36628762173</v>
      </c>
      <c r="I695" s="25">
        <f t="shared" si="71"/>
        <v>0</v>
      </c>
      <c r="J695" s="4">
        <f t="shared" si="70"/>
        <v>1705052.5543893073</v>
      </c>
      <c r="K695" s="4" t="str">
        <f>IF(J695&gt;$K$5,"YES","")</f>
        <v>YES</v>
      </c>
    </row>
    <row r="696" spans="1:11" x14ac:dyDescent="0.2">
      <c r="A696" s="134">
        <f t="shared" si="65"/>
        <v>62610</v>
      </c>
      <c r="B696" s="123">
        <f t="shared" si="66"/>
        <v>943712.84101893345</v>
      </c>
      <c r="C696" s="25">
        <f t="shared" si="71"/>
        <v>2782.0921434975044</v>
      </c>
      <c r="D696" s="128">
        <f t="shared" si="67"/>
        <v>118024.15713432597</v>
      </c>
      <c r="E696" s="25">
        <f t="shared" si="71"/>
        <v>0</v>
      </c>
      <c r="F696" s="128">
        <f t="shared" si="68"/>
        <v>323091.52005593613</v>
      </c>
      <c r="G696" s="25">
        <f t="shared" si="71"/>
        <v>0</v>
      </c>
      <c r="H696" s="128">
        <f t="shared" si="69"/>
        <v>323091.52005593613</v>
      </c>
      <c r="I696" s="25">
        <f t="shared" si="71"/>
        <v>0</v>
      </c>
      <c r="J696" s="4">
        <f t="shared" si="70"/>
        <v>1707920.0382651319</v>
      </c>
      <c r="K696" s="4" t="str">
        <f>IF(J696&gt;$K$5,"YES","")</f>
        <v>YES</v>
      </c>
    </row>
    <row r="697" spans="1:11" x14ac:dyDescent="0.2">
      <c r="A697" s="134">
        <f t="shared" si="65"/>
        <v>62640</v>
      </c>
      <c r="B697" s="123">
        <f t="shared" si="66"/>
        <v>946542.25790908921</v>
      </c>
      <c r="C697" s="25">
        <f t="shared" si="71"/>
        <v>2782.0921434975044</v>
      </c>
      <c r="D697" s="128">
        <f t="shared" si="67"/>
        <v>118030.0583421827</v>
      </c>
      <c r="E697" s="25">
        <f t="shared" si="71"/>
        <v>0</v>
      </c>
      <c r="F697" s="128">
        <f t="shared" si="68"/>
        <v>323107.67463193898</v>
      </c>
      <c r="G697" s="25">
        <f t="shared" si="71"/>
        <v>0</v>
      </c>
      <c r="H697" s="128">
        <f t="shared" si="69"/>
        <v>323107.67463193898</v>
      </c>
      <c r="I697" s="25">
        <f t="shared" si="71"/>
        <v>0</v>
      </c>
      <c r="J697" s="4">
        <f t="shared" si="70"/>
        <v>1710787.6655151499</v>
      </c>
      <c r="K697" s="4" t="str">
        <f>IF(J697&gt;$K$5,"YES","")</f>
        <v>YES</v>
      </c>
    </row>
    <row r="698" spans="1:11" x14ac:dyDescent="0.2">
      <c r="A698" s="134">
        <f t="shared" si="65"/>
        <v>62671</v>
      </c>
      <c r="B698" s="123">
        <f t="shared" si="66"/>
        <v>949371.81627008948</v>
      </c>
      <c r="C698" s="25">
        <f t="shared" si="71"/>
        <v>2782.0921434975044</v>
      </c>
      <c r="D698" s="128">
        <f t="shared" si="67"/>
        <v>118035.95984509983</v>
      </c>
      <c r="E698" s="25">
        <f t="shared" si="71"/>
        <v>0</v>
      </c>
      <c r="F698" s="128">
        <f t="shared" si="68"/>
        <v>323123.83001567062</v>
      </c>
      <c r="G698" s="25">
        <f t="shared" si="71"/>
        <v>0</v>
      </c>
      <c r="H698" s="128">
        <f t="shared" si="69"/>
        <v>323123.83001567062</v>
      </c>
      <c r="I698" s="25">
        <f t="shared" si="71"/>
        <v>0</v>
      </c>
      <c r="J698" s="4">
        <f t="shared" si="70"/>
        <v>1713655.4361465303</v>
      </c>
      <c r="K698" s="4" t="str">
        <f>IF(J698&gt;$K$5,"YES","")</f>
        <v>YES</v>
      </c>
    </row>
    <row r="699" spans="1:11" x14ac:dyDescent="0.2">
      <c r="A699" s="134">
        <f t="shared" si="65"/>
        <v>62702</v>
      </c>
      <c r="B699" s="123">
        <f t="shared" si="66"/>
        <v>952201.51610900776</v>
      </c>
      <c r="C699" s="25">
        <f t="shared" si="71"/>
        <v>2782.0921434975044</v>
      </c>
      <c r="D699" s="128">
        <f t="shared" si="67"/>
        <v>118041.8616430921</v>
      </c>
      <c r="E699" s="25">
        <f t="shared" si="71"/>
        <v>0</v>
      </c>
      <c r="F699" s="128">
        <f t="shared" si="68"/>
        <v>323139.98620717146</v>
      </c>
      <c r="G699" s="25">
        <f t="shared" si="71"/>
        <v>0</v>
      </c>
      <c r="H699" s="128">
        <f t="shared" si="69"/>
        <v>323139.98620717146</v>
      </c>
      <c r="I699" s="25">
        <f t="shared" si="71"/>
        <v>0</v>
      </c>
      <c r="J699" s="4">
        <f t="shared" si="70"/>
        <v>1716523.3501664428</v>
      </c>
      <c r="K699" s="4" t="str">
        <f>IF(J699&gt;$K$5,"YES","")</f>
        <v>YES</v>
      </c>
    </row>
    <row r="700" spans="1:11" x14ac:dyDescent="0.2">
      <c r="A700" s="134">
        <f t="shared" si="65"/>
        <v>62732</v>
      </c>
      <c r="B700" s="123">
        <f t="shared" si="66"/>
        <v>955031.35743291804</v>
      </c>
      <c r="C700" s="25">
        <f t="shared" si="71"/>
        <v>2782.0921434975044</v>
      </c>
      <c r="D700" s="128">
        <f t="shared" si="67"/>
        <v>118047.76373617427</v>
      </c>
      <c r="E700" s="25">
        <f t="shared" si="71"/>
        <v>0</v>
      </c>
      <c r="F700" s="128">
        <f t="shared" si="68"/>
        <v>323156.14320648188</v>
      </c>
      <c r="G700" s="25">
        <f t="shared" si="71"/>
        <v>0</v>
      </c>
      <c r="H700" s="128">
        <f t="shared" si="69"/>
        <v>323156.14320648188</v>
      </c>
      <c r="I700" s="25">
        <f t="shared" si="71"/>
        <v>0</v>
      </c>
      <c r="J700" s="4">
        <f t="shared" si="70"/>
        <v>1719391.407582056</v>
      </c>
      <c r="K700" s="4" t="str">
        <f>IF(J700&gt;$K$5,"YES","")</f>
        <v>YES</v>
      </c>
    </row>
    <row r="701" spans="1:11" x14ac:dyDescent="0.2">
      <c r="A701" s="134">
        <f t="shared" si="65"/>
        <v>62763</v>
      </c>
      <c r="B701" s="123">
        <f t="shared" si="66"/>
        <v>957861.34024889453</v>
      </c>
      <c r="C701" s="25">
        <f t="shared" si="71"/>
        <v>2782.0921434975044</v>
      </c>
      <c r="D701" s="128">
        <f t="shared" si="67"/>
        <v>118053.66612436109</v>
      </c>
      <c r="E701" s="25">
        <f t="shared" si="71"/>
        <v>0</v>
      </c>
      <c r="F701" s="128">
        <f t="shared" si="68"/>
        <v>323172.30101364222</v>
      </c>
      <c r="G701" s="25">
        <f t="shared" si="71"/>
        <v>0</v>
      </c>
      <c r="H701" s="128">
        <f t="shared" si="69"/>
        <v>323172.30101364222</v>
      </c>
      <c r="I701" s="25">
        <f t="shared" si="71"/>
        <v>0</v>
      </c>
      <c r="J701" s="4">
        <f t="shared" si="70"/>
        <v>1722259.60840054</v>
      </c>
      <c r="K701" s="4" t="str">
        <f>IF(J701&gt;$K$5,"YES","")</f>
        <v>YES</v>
      </c>
    </row>
    <row r="702" spans="1:11" x14ac:dyDescent="0.2">
      <c r="A702" s="134">
        <f t="shared" si="65"/>
        <v>62793</v>
      </c>
      <c r="B702" s="123">
        <f t="shared" si="66"/>
        <v>960691.46456401178</v>
      </c>
      <c r="C702" s="25">
        <f t="shared" si="71"/>
        <v>2782.0921434975044</v>
      </c>
      <c r="D702" s="128">
        <f t="shared" si="67"/>
        <v>118059.56880766731</v>
      </c>
      <c r="E702" s="25">
        <f t="shared" si="71"/>
        <v>0</v>
      </c>
      <c r="F702" s="128">
        <f t="shared" si="68"/>
        <v>323188.45962869294</v>
      </c>
      <c r="G702" s="25">
        <f t="shared" si="71"/>
        <v>0</v>
      </c>
      <c r="H702" s="128">
        <f t="shared" si="69"/>
        <v>323188.45962869294</v>
      </c>
      <c r="I702" s="25">
        <f t="shared" si="71"/>
        <v>0</v>
      </c>
      <c r="J702" s="4">
        <f t="shared" si="70"/>
        <v>1725127.9526290647</v>
      </c>
      <c r="K702" s="4" t="str">
        <f>IF(J702&gt;$K$5,"YES","")</f>
        <v>YES</v>
      </c>
    </row>
    <row r="703" spans="1:11" x14ac:dyDescent="0.2">
      <c r="A703" s="134">
        <f t="shared" ref="A703:A766" si="72">A702+DAY(DATE(YEAR(A702),MONTH(A702)+1,))</f>
        <v>62824</v>
      </c>
      <c r="B703" s="123">
        <f t="shared" ref="B703:B766" si="73">(B702+C702)*(1+($C$3/1200))</f>
        <v>963521.73038534482</v>
      </c>
      <c r="C703" s="25">
        <f t="shared" si="71"/>
        <v>2865.5549078024292</v>
      </c>
      <c r="D703" s="128">
        <f t="shared" ref="D703:D766" si="74">(D702+E702)*(1+($C$3/1200))</f>
        <v>118065.47178610771</v>
      </c>
      <c r="E703" s="25">
        <f t="shared" si="71"/>
        <v>0</v>
      </c>
      <c r="F703" s="128">
        <f t="shared" ref="F703:F766" si="75">(F702+G702)*(1+($C$3/1200))</f>
        <v>323204.61905167444</v>
      </c>
      <c r="G703" s="25">
        <f t="shared" si="71"/>
        <v>0</v>
      </c>
      <c r="H703" s="128">
        <f t="shared" ref="H703:H766" si="76">(H702+I702)*(1+($C$3/1200))</f>
        <v>323204.61905167444</v>
      </c>
      <c r="I703" s="25">
        <f t="shared" ref="C703:I766" si="77">IF(I$5="Annual",IF(MONTH($A703)=I$6,I$4,0),I$4)*(1+I$7)^(YEAR($A703)-YEAR($A$7))</f>
        <v>0</v>
      </c>
      <c r="J703" s="4">
        <f t="shared" ref="J703:J766" si="78">B703+D703+F703+H703</f>
        <v>1727996.4402748013</v>
      </c>
      <c r="K703" s="4" t="str">
        <f>IF(J703&gt;$K$5,"YES","")</f>
        <v>YES</v>
      </c>
    </row>
    <row r="704" spans="1:11" x14ac:dyDescent="0.2">
      <c r="A704" s="134">
        <f t="shared" si="72"/>
        <v>62855</v>
      </c>
      <c r="B704" s="123">
        <f t="shared" si="73"/>
        <v>966435.60465741192</v>
      </c>
      <c r="C704" s="25">
        <f t="shared" si="77"/>
        <v>2865.5549078024292</v>
      </c>
      <c r="D704" s="128">
        <f t="shared" si="74"/>
        <v>118071.37505969702</v>
      </c>
      <c r="E704" s="25">
        <f t="shared" si="77"/>
        <v>0</v>
      </c>
      <c r="F704" s="128">
        <f t="shared" si="75"/>
        <v>323220.77928262705</v>
      </c>
      <c r="G704" s="25">
        <f t="shared" si="77"/>
        <v>0</v>
      </c>
      <c r="H704" s="128">
        <f t="shared" si="76"/>
        <v>323220.77928262705</v>
      </c>
      <c r="I704" s="25">
        <f t="shared" si="77"/>
        <v>0</v>
      </c>
      <c r="J704" s="4">
        <f t="shared" si="78"/>
        <v>1730948.5382823632</v>
      </c>
      <c r="K704" s="4" t="str">
        <f>IF(J704&gt;$K$5,"YES","")</f>
        <v>YES</v>
      </c>
    </row>
    <row r="705" spans="1:11" x14ac:dyDescent="0.2">
      <c r="A705" s="134">
        <f t="shared" si="72"/>
        <v>62884</v>
      </c>
      <c r="B705" s="123">
        <f t="shared" si="73"/>
        <v>969349.62462319271</v>
      </c>
      <c r="C705" s="25">
        <f t="shared" si="77"/>
        <v>2865.5549078024292</v>
      </c>
      <c r="D705" s="128">
        <f t="shared" si="74"/>
        <v>118077.27862845002</v>
      </c>
      <c r="E705" s="25">
        <f t="shared" si="77"/>
        <v>2000</v>
      </c>
      <c r="F705" s="128">
        <f t="shared" si="75"/>
        <v>323236.94032159122</v>
      </c>
      <c r="G705" s="25">
        <f t="shared" si="77"/>
        <v>16942.572239567311</v>
      </c>
      <c r="H705" s="128">
        <f t="shared" si="76"/>
        <v>323236.94032159122</v>
      </c>
      <c r="I705" s="25">
        <f t="shared" si="77"/>
        <v>16942.572239567311</v>
      </c>
      <c r="J705" s="4">
        <f t="shared" si="78"/>
        <v>1733900.7838948253</v>
      </c>
      <c r="K705" s="4" t="str">
        <f>IF(J705&gt;$K$5,"YES","")</f>
        <v>YES</v>
      </c>
    </row>
    <row r="706" spans="1:11" x14ac:dyDescent="0.2">
      <c r="A706" s="134">
        <f t="shared" si="72"/>
        <v>62915</v>
      </c>
      <c r="B706" s="123">
        <f t="shared" si="73"/>
        <v>972263.79028997174</v>
      </c>
      <c r="C706" s="25">
        <f t="shared" si="77"/>
        <v>2865.5549078024292</v>
      </c>
      <c r="D706" s="128">
        <f t="shared" si="74"/>
        <v>120083.28249238145</v>
      </c>
      <c r="E706" s="25">
        <f t="shared" si="77"/>
        <v>0</v>
      </c>
      <c r="F706" s="128">
        <f t="shared" si="75"/>
        <v>340196.52153678657</v>
      </c>
      <c r="G706" s="25">
        <f t="shared" si="77"/>
        <v>0</v>
      </c>
      <c r="H706" s="128">
        <f t="shared" si="76"/>
        <v>340196.52153678657</v>
      </c>
      <c r="I706" s="25">
        <f t="shared" si="77"/>
        <v>0</v>
      </c>
      <c r="J706" s="4">
        <f t="shared" si="78"/>
        <v>1772740.1158559264</v>
      </c>
      <c r="K706" s="4" t="str">
        <f>IF(J706&gt;$K$5,"YES","")</f>
        <v>YES</v>
      </c>
    </row>
    <row r="707" spans="1:11" x14ac:dyDescent="0.2">
      <c r="A707" s="134">
        <f t="shared" si="72"/>
        <v>62945</v>
      </c>
      <c r="B707" s="123">
        <f t="shared" si="73"/>
        <v>975178.10166503408</v>
      </c>
      <c r="C707" s="25">
        <f t="shared" si="77"/>
        <v>2865.5549078024292</v>
      </c>
      <c r="D707" s="128">
        <f t="shared" si="74"/>
        <v>120089.28665650608</v>
      </c>
      <c r="E707" s="25">
        <f t="shared" si="77"/>
        <v>0</v>
      </c>
      <c r="F707" s="128">
        <f t="shared" si="75"/>
        <v>340213.53136286343</v>
      </c>
      <c r="G707" s="25">
        <f t="shared" si="77"/>
        <v>0</v>
      </c>
      <c r="H707" s="128">
        <f t="shared" si="76"/>
        <v>340213.53136286343</v>
      </c>
      <c r="I707" s="25">
        <f t="shared" si="77"/>
        <v>0</v>
      </c>
      <c r="J707" s="4">
        <f t="shared" si="78"/>
        <v>1775694.4510472671</v>
      </c>
      <c r="K707" s="4" t="str">
        <f>IF(J707&gt;$K$5,"YES","")</f>
        <v>YES</v>
      </c>
    </row>
    <row r="708" spans="1:11" x14ac:dyDescent="0.2">
      <c r="A708" s="134">
        <f t="shared" si="72"/>
        <v>62976</v>
      </c>
      <c r="B708" s="123">
        <f t="shared" si="73"/>
        <v>978092.5587556652</v>
      </c>
      <c r="C708" s="25">
        <f t="shared" si="77"/>
        <v>2865.5549078024292</v>
      </c>
      <c r="D708" s="128">
        <f t="shared" si="74"/>
        <v>120095.29112083893</v>
      </c>
      <c r="E708" s="25">
        <f t="shared" si="77"/>
        <v>0</v>
      </c>
      <c r="F708" s="128">
        <f t="shared" si="75"/>
        <v>340230.54203943163</v>
      </c>
      <c r="G708" s="25">
        <f t="shared" si="77"/>
        <v>0</v>
      </c>
      <c r="H708" s="128">
        <f t="shared" si="76"/>
        <v>340230.54203943163</v>
      </c>
      <c r="I708" s="25">
        <f t="shared" si="77"/>
        <v>0</v>
      </c>
      <c r="J708" s="4">
        <f t="shared" si="78"/>
        <v>1778648.9339553674</v>
      </c>
      <c r="K708" s="4" t="str">
        <f>IF(J708&gt;$K$5,"YES","")</f>
        <v>YES</v>
      </c>
    </row>
    <row r="709" spans="1:11" x14ac:dyDescent="0.2">
      <c r="A709" s="134">
        <f t="shared" si="72"/>
        <v>63006</v>
      </c>
      <c r="B709" s="123">
        <f t="shared" si="73"/>
        <v>981007.16156915086</v>
      </c>
      <c r="C709" s="25">
        <f t="shared" si="77"/>
        <v>2865.5549078024292</v>
      </c>
      <c r="D709" s="128">
        <f t="shared" si="74"/>
        <v>120101.29588539498</v>
      </c>
      <c r="E709" s="25">
        <f t="shared" si="77"/>
        <v>0</v>
      </c>
      <c r="F709" s="128">
        <f t="shared" si="75"/>
        <v>340247.55356653366</v>
      </c>
      <c r="G709" s="25">
        <f t="shared" si="77"/>
        <v>0</v>
      </c>
      <c r="H709" s="128">
        <f t="shared" si="76"/>
        <v>340247.55356653366</v>
      </c>
      <c r="I709" s="25">
        <f t="shared" si="77"/>
        <v>0</v>
      </c>
      <c r="J709" s="4">
        <f t="shared" si="78"/>
        <v>1781603.5645876131</v>
      </c>
      <c r="K709" s="4" t="str">
        <f>IF(J709&gt;$K$5,"YES","")</f>
        <v>YES</v>
      </c>
    </row>
    <row r="710" spans="1:11" x14ac:dyDescent="0.2">
      <c r="A710" s="134">
        <f t="shared" si="72"/>
        <v>63037</v>
      </c>
      <c r="B710" s="123">
        <f t="shared" si="73"/>
        <v>983921.91011277714</v>
      </c>
      <c r="C710" s="25">
        <f t="shared" si="77"/>
        <v>2865.5549078024292</v>
      </c>
      <c r="D710" s="128">
        <f t="shared" si="74"/>
        <v>120107.30095018927</v>
      </c>
      <c r="E710" s="25">
        <f t="shared" si="77"/>
        <v>0</v>
      </c>
      <c r="F710" s="128">
        <f t="shared" si="75"/>
        <v>340264.56594421202</v>
      </c>
      <c r="G710" s="25">
        <f t="shared" si="77"/>
        <v>0</v>
      </c>
      <c r="H710" s="128">
        <f t="shared" si="76"/>
        <v>340264.56594421202</v>
      </c>
      <c r="I710" s="25">
        <f t="shared" si="77"/>
        <v>0</v>
      </c>
      <c r="J710" s="4">
        <f t="shared" si="78"/>
        <v>1784558.3429513904</v>
      </c>
      <c r="K710" s="4" t="str">
        <f>IF(J710&gt;$K$5,"YES","")</f>
        <v>YES</v>
      </c>
    </row>
    <row r="711" spans="1:11" x14ac:dyDescent="0.2">
      <c r="A711" s="134">
        <f t="shared" si="72"/>
        <v>63068</v>
      </c>
      <c r="B711" s="123">
        <f t="shared" si="73"/>
        <v>986836.80439383071</v>
      </c>
      <c r="C711" s="25">
        <f t="shared" si="77"/>
        <v>2865.5549078024292</v>
      </c>
      <c r="D711" s="128">
        <f t="shared" si="74"/>
        <v>120113.30631523678</v>
      </c>
      <c r="E711" s="25">
        <f t="shared" si="77"/>
        <v>0</v>
      </c>
      <c r="F711" s="128">
        <f t="shared" si="75"/>
        <v>340281.57917250926</v>
      </c>
      <c r="G711" s="25">
        <f t="shared" si="77"/>
        <v>0</v>
      </c>
      <c r="H711" s="128">
        <f t="shared" si="76"/>
        <v>340281.57917250926</v>
      </c>
      <c r="I711" s="25">
        <f t="shared" si="77"/>
        <v>0</v>
      </c>
      <c r="J711" s="4">
        <f t="shared" si="78"/>
        <v>1787513.2690540859</v>
      </c>
      <c r="K711" s="4" t="str">
        <f>IF(J711&gt;$K$5,"YES","")</f>
        <v>YES</v>
      </c>
    </row>
    <row r="712" spans="1:11" x14ac:dyDescent="0.2">
      <c r="A712" s="134">
        <f t="shared" si="72"/>
        <v>63098</v>
      </c>
      <c r="B712" s="123">
        <f t="shared" si="73"/>
        <v>989751.84441959823</v>
      </c>
      <c r="C712" s="25">
        <f t="shared" si="77"/>
        <v>2865.5549078024292</v>
      </c>
      <c r="D712" s="128">
        <f t="shared" si="74"/>
        <v>120119.31198055256</v>
      </c>
      <c r="E712" s="25">
        <f t="shared" si="77"/>
        <v>0</v>
      </c>
      <c r="F712" s="128">
        <f t="shared" si="75"/>
        <v>340298.59325146792</v>
      </c>
      <c r="G712" s="25">
        <f t="shared" si="77"/>
        <v>0</v>
      </c>
      <c r="H712" s="128">
        <f t="shared" si="76"/>
        <v>340298.59325146792</v>
      </c>
      <c r="I712" s="25">
        <f t="shared" si="77"/>
        <v>0</v>
      </c>
      <c r="J712" s="4">
        <f t="shared" si="78"/>
        <v>1790468.3429030867</v>
      </c>
      <c r="K712" s="4" t="str">
        <f>IF(J712&gt;$K$5,"YES","")</f>
        <v>YES</v>
      </c>
    </row>
    <row r="713" spans="1:11" x14ac:dyDescent="0.2">
      <c r="A713" s="134">
        <f t="shared" si="72"/>
        <v>63129</v>
      </c>
      <c r="B713" s="123">
        <f t="shared" si="73"/>
        <v>992667.03019736707</v>
      </c>
      <c r="C713" s="25">
        <f t="shared" si="77"/>
        <v>2865.5549078024292</v>
      </c>
      <c r="D713" s="128">
        <f t="shared" si="74"/>
        <v>120125.3179461516</v>
      </c>
      <c r="E713" s="25">
        <f t="shared" si="77"/>
        <v>0</v>
      </c>
      <c r="F713" s="128">
        <f t="shared" si="75"/>
        <v>340315.60818113055</v>
      </c>
      <c r="G713" s="25">
        <f t="shared" si="77"/>
        <v>0</v>
      </c>
      <c r="H713" s="128">
        <f t="shared" si="76"/>
        <v>340315.60818113055</v>
      </c>
      <c r="I713" s="25">
        <f t="shared" si="77"/>
        <v>0</v>
      </c>
      <c r="J713" s="4">
        <f t="shared" si="78"/>
        <v>1793423.5645057799</v>
      </c>
      <c r="K713" s="4" t="str">
        <f>IF(J713&gt;$K$5,"YES","")</f>
        <v>YES</v>
      </c>
    </row>
    <row r="714" spans="1:11" x14ac:dyDescent="0.2">
      <c r="A714" s="134">
        <f t="shared" si="72"/>
        <v>63159</v>
      </c>
      <c r="B714" s="123">
        <f t="shared" si="73"/>
        <v>995582.36173442483</v>
      </c>
      <c r="C714" s="25">
        <f t="shared" si="77"/>
        <v>2865.5549078024292</v>
      </c>
      <c r="D714" s="128">
        <f t="shared" si="74"/>
        <v>120131.32421204892</v>
      </c>
      <c r="E714" s="25">
        <f t="shared" si="77"/>
        <v>0</v>
      </c>
      <c r="F714" s="128">
        <f t="shared" si="75"/>
        <v>340332.62396153965</v>
      </c>
      <c r="G714" s="25">
        <f t="shared" si="77"/>
        <v>0</v>
      </c>
      <c r="H714" s="128">
        <f t="shared" si="76"/>
        <v>340332.62396153965</v>
      </c>
      <c r="I714" s="25">
        <f t="shared" si="77"/>
        <v>0</v>
      </c>
      <c r="J714" s="4">
        <f t="shared" si="78"/>
        <v>1796378.9338695533</v>
      </c>
      <c r="K714" s="4" t="str">
        <f>IF(J714&gt;$K$5,"YES","")</f>
        <v>YES</v>
      </c>
    </row>
    <row r="715" spans="1:11" x14ac:dyDescent="0.2">
      <c r="A715" s="134">
        <f t="shared" si="72"/>
        <v>63190</v>
      </c>
      <c r="B715" s="123">
        <f t="shared" si="73"/>
        <v>998497.83903805946</v>
      </c>
      <c r="C715" s="25">
        <f t="shared" si="77"/>
        <v>2951.5215550365024</v>
      </c>
      <c r="D715" s="128">
        <f t="shared" si="74"/>
        <v>120137.33077825954</v>
      </c>
      <c r="E715" s="25">
        <f t="shared" si="77"/>
        <v>0</v>
      </c>
      <c r="F715" s="128">
        <f t="shared" si="75"/>
        <v>340349.64059273776</v>
      </c>
      <c r="G715" s="25">
        <f t="shared" si="77"/>
        <v>0</v>
      </c>
      <c r="H715" s="128">
        <f t="shared" si="76"/>
        <v>340349.64059273776</v>
      </c>
      <c r="I715" s="25">
        <f t="shared" si="77"/>
        <v>0</v>
      </c>
      <c r="J715" s="4">
        <f t="shared" si="78"/>
        <v>1799334.4510017945</v>
      </c>
      <c r="K715" s="4" t="str">
        <f>IF(J715&gt;$K$5,"YES","")</f>
        <v>YES</v>
      </c>
    </row>
    <row r="716" spans="1:11" x14ac:dyDescent="0.2">
      <c r="A716" s="134">
        <f t="shared" si="72"/>
        <v>63221</v>
      </c>
      <c r="B716" s="123">
        <f t="shared" si="73"/>
        <v>1001499.4330611258</v>
      </c>
      <c r="C716" s="25">
        <f t="shared" si="77"/>
        <v>2951.5215550365024</v>
      </c>
      <c r="D716" s="128">
        <f t="shared" si="74"/>
        <v>120143.33764479846</v>
      </c>
      <c r="E716" s="25">
        <f t="shared" si="77"/>
        <v>0</v>
      </c>
      <c r="F716" s="128">
        <f t="shared" si="75"/>
        <v>340366.65807476745</v>
      </c>
      <c r="G716" s="25">
        <f t="shared" si="77"/>
        <v>0</v>
      </c>
      <c r="H716" s="128">
        <f t="shared" si="76"/>
        <v>340366.65807476745</v>
      </c>
      <c r="I716" s="25">
        <f t="shared" si="77"/>
        <v>0</v>
      </c>
      <c r="J716" s="4">
        <f t="shared" si="78"/>
        <v>1802376.086855459</v>
      </c>
      <c r="K716" s="4" t="str">
        <f>IF(J716&gt;$K$5,"YES","")</f>
        <v>YES</v>
      </c>
    </row>
    <row r="717" spans="1:11" x14ac:dyDescent="0.2">
      <c r="A717" s="134">
        <f t="shared" si="72"/>
        <v>63249</v>
      </c>
      <c r="B717" s="123">
        <f t="shared" si="73"/>
        <v>1004501.1771638932</v>
      </c>
      <c r="C717" s="25">
        <f t="shared" si="77"/>
        <v>2951.5215550365024</v>
      </c>
      <c r="D717" s="128">
        <f t="shared" si="74"/>
        <v>120149.34481168071</v>
      </c>
      <c r="E717" s="25">
        <f t="shared" si="77"/>
        <v>2000</v>
      </c>
      <c r="F717" s="128">
        <f t="shared" si="75"/>
        <v>340383.67640767124</v>
      </c>
      <c r="G717" s="25">
        <f t="shared" si="77"/>
        <v>17789.70085154568</v>
      </c>
      <c r="H717" s="128">
        <f t="shared" si="76"/>
        <v>340383.67640767124</v>
      </c>
      <c r="I717" s="25">
        <f t="shared" si="77"/>
        <v>17789.70085154568</v>
      </c>
      <c r="J717" s="4">
        <f t="shared" si="78"/>
        <v>1805417.8747909165</v>
      </c>
      <c r="K717" s="4" t="str">
        <f>IF(J717&gt;$K$5,"YES","")</f>
        <v>YES</v>
      </c>
    </row>
    <row r="718" spans="1:11" x14ac:dyDescent="0.2">
      <c r="A718" s="134">
        <f t="shared" si="72"/>
        <v>63280</v>
      </c>
      <c r="B718" s="123">
        <f t="shared" si="73"/>
        <v>1007503.0713538658</v>
      </c>
      <c r="C718" s="25">
        <f t="shared" si="77"/>
        <v>2951.5215550365024</v>
      </c>
      <c r="D718" s="128">
        <f t="shared" si="74"/>
        <v>122155.45227892131</v>
      </c>
      <c r="E718" s="25">
        <f t="shared" si="77"/>
        <v>0</v>
      </c>
      <c r="F718" s="128">
        <f t="shared" si="75"/>
        <v>358191.28592807992</v>
      </c>
      <c r="G718" s="25">
        <f t="shared" si="77"/>
        <v>0</v>
      </c>
      <c r="H718" s="128">
        <f t="shared" si="76"/>
        <v>358191.28592807992</v>
      </c>
      <c r="I718" s="25">
        <f t="shared" si="77"/>
        <v>0</v>
      </c>
      <c r="J718" s="4">
        <f t="shared" si="78"/>
        <v>1846041.0954889469</v>
      </c>
      <c r="K718" s="4" t="str">
        <f>IF(J718&gt;$K$5,"YES","")</f>
        <v>YES</v>
      </c>
    </row>
    <row r="719" spans="1:11" x14ac:dyDescent="0.2">
      <c r="A719" s="134">
        <f t="shared" si="72"/>
        <v>63310</v>
      </c>
      <c r="B719" s="123">
        <f t="shared" si="73"/>
        <v>1010505.1156385479</v>
      </c>
      <c r="C719" s="25">
        <f t="shared" si="77"/>
        <v>2951.5215550365024</v>
      </c>
      <c r="D719" s="128">
        <f t="shared" si="74"/>
        <v>122161.56005153527</v>
      </c>
      <c r="E719" s="25">
        <f t="shared" si="77"/>
        <v>0</v>
      </c>
      <c r="F719" s="128">
        <f t="shared" si="75"/>
        <v>358209.19549237634</v>
      </c>
      <c r="G719" s="25">
        <f t="shared" si="77"/>
        <v>0</v>
      </c>
      <c r="H719" s="128">
        <f t="shared" si="76"/>
        <v>358209.19549237634</v>
      </c>
      <c r="I719" s="25">
        <f t="shared" si="77"/>
        <v>0</v>
      </c>
      <c r="J719" s="4">
        <f t="shared" si="78"/>
        <v>1849085.066674836</v>
      </c>
      <c r="K719" s="4" t="str">
        <f>IF(J719&gt;$K$5,"YES","")</f>
        <v>YES</v>
      </c>
    </row>
    <row r="720" spans="1:11" x14ac:dyDescent="0.2">
      <c r="A720" s="134">
        <f t="shared" si="72"/>
        <v>63341</v>
      </c>
      <c r="B720" s="123">
        <f t="shared" si="73"/>
        <v>1013507.3100254443</v>
      </c>
      <c r="C720" s="25">
        <f t="shared" si="77"/>
        <v>2951.5215550365024</v>
      </c>
      <c r="D720" s="128">
        <f t="shared" si="74"/>
        <v>122167.66812953787</v>
      </c>
      <c r="E720" s="25">
        <f t="shared" si="77"/>
        <v>0</v>
      </c>
      <c r="F720" s="128">
        <f t="shared" si="75"/>
        <v>358227.105952151</v>
      </c>
      <c r="G720" s="25">
        <f t="shared" si="77"/>
        <v>0</v>
      </c>
      <c r="H720" s="128">
        <f t="shared" si="76"/>
        <v>358227.105952151</v>
      </c>
      <c r="I720" s="25">
        <f t="shared" si="77"/>
        <v>0</v>
      </c>
      <c r="J720" s="4">
        <f t="shared" si="78"/>
        <v>1852129.1900592842</v>
      </c>
      <c r="K720" s="4" t="str">
        <f>IF(J720&gt;$K$5,"YES","")</f>
        <v>YES</v>
      </c>
    </row>
    <row r="721" spans="1:11" x14ac:dyDescent="0.2">
      <c r="A721" s="134">
        <f t="shared" si="72"/>
        <v>63371</v>
      </c>
      <c r="B721" s="123">
        <f t="shared" si="73"/>
        <v>1016509.65452206</v>
      </c>
      <c r="C721" s="25">
        <f t="shared" si="77"/>
        <v>2951.5215550365024</v>
      </c>
      <c r="D721" s="128">
        <f t="shared" si="74"/>
        <v>122173.77651294436</v>
      </c>
      <c r="E721" s="25">
        <f t="shared" si="77"/>
        <v>0</v>
      </c>
      <c r="F721" s="128">
        <f t="shared" si="75"/>
        <v>358245.01730744867</v>
      </c>
      <c r="G721" s="25">
        <f t="shared" si="77"/>
        <v>0</v>
      </c>
      <c r="H721" s="128">
        <f t="shared" si="76"/>
        <v>358245.01730744867</v>
      </c>
      <c r="I721" s="25">
        <f t="shared" si="77"/>
        <v>0</v>
      </c>
      <c r="J721" s="4">
        <f t="shared" si="78"/>
        <v>1855173.4656499017</v>
      </c>
      <c r="K721" s="4" t="str">
        <f>IF(J721&gt;$K$5,"YES","")</f>
        <v>YES</v>
      </c>
    </row>
    <row r="722" spans="1:11" x14ac:dyDescent="0.2">
      <c r="A722" s="134">
        <f t="shared" si="72"/>
        <v>63402</v>
      </c>
      <c r="B722" s="123">
        <f t="shared" si="73"/>
        <v>1019512.1491359004</v>
      </c>
      <c r="C722" s="25">
        <f t="shared" si="77"/>
        <v>2951.5215550365024</v>
      </c>
      <c r="D722" s="128">
        <f t="shared" si="74"/>
        <v>122179.88520177001</v>
      </c>
      <c r="E722" s="25">
        <f t="shared" si="77"/>
        <v>0</v>
      </c>
      <c r="F722" s="128">
        <f t="shared" si="75"/>
        <v>358262.92955831409</v>
      </c>
      <c r="G722" s="25">
        <f t="shared" si="77"/>
        <v>0</v>
      </c>
      <c r="H722" s="128">
        <f t="shared" si="76"/>
        <v>358262.92955831409</v>
      </c>
      <c r="I722" s="25">
        <f t="shared" si="77"/>
        <v>0</v>
      </c>
      <c r="J722" s="4">
        <f t="shared" si="78"/>
        <v>1858217.8934542988</v>
      </c>
      <c r="K722" s="4" t="str">
        <f>IF(J722&gt;$K$5,"YES","")</f>
        <v>YES</v>
      </c>
    </row>
    <row r="723" spans="1:11" x14ac:dyDescent="0.2">
      <c r="A723" s="134">
        <f t="shared" si="72"/>
        <v>63433</v>
      </c>
      <c r="B723" s="123">
        <f t="shared" si="73"/>
        <v>1022514.7938744716</v>
      </c>
      <c r="C723" s="25">
        <f t="shared" si="77"/>
        <v>2951.5215550365024</v>
      </c>
      <c r="D723" s="128">
        <f t="shared" si="74"/>
        <v>122185.99419603011</v>
      </c>
      <c r="E723" s="25">
        <f t="shared" si="77"/>
        <v>0</v>
      </c>
      <c r="F723" s="128">
        <f t="shared" si="75"/>
        <v>358280.84270479204</v>
      </c>
      <c r="G723" s="25">
        <f t="shared" si="77"/>
        <v>0</v>
      </c>
      <c r="H723" s="128">
        <f t="shared" si="76"/>
        <v>358280.84270479204</v>
      </c>
      <c r="I723" s="25">
        <f t="shared" si="77"/>
        <v>0</v>
      </c>
      <c r="J723" s="4">
        <f t="shared" si="78"/>
        <v>1861262.4734800858</v>
      </c>
      <c r="K723" s="4" t="str">
        <f>IF(J723&gt;$K$5,"YES","")</f>
        <v>YES</v>
      </c>
    </row>
    <row r="724" spans="1:11" x14ac:dyDescent="0.2">
      <c r="A724" s="134">
        <f t="shared" si="72"/>
        <v>63463</v>
      </c>
      <c r="B724" s="123">
        <f t="shared" si="73"/>
        <v>1025517.5887452797</v>
      </c>
      <c r="C724" s="25">
        <f t="shared" si="77"/>
        <v>2951.5215550365024</v>
      </c>
      <c r="D724" s="128">
        <f t="shared" si="74"/>
        <v>122192.10349573992</v>
      </c>
      <c r="E724" s="25">
        <f t="shared" si="77"/>
        <v>0</v>
      </c>
      <c r="F724" s="128">
        <f t="shared" si="75"/>
        <v>358298.75674692733</v>
      </c>
      <c r="G724" s="25">
        <f t="shared" si="77"/>
        <v>0</v>
      </c>
      <c r="H724" s="128">
        <f t="shared" si="76"/>
        <v>358298.75674692733</v>
      </c>
      <c r="I724" s="25">
        <f t="shared" si="77"/>
        <v>0</v>
      </c>
      <c r="J724" s="4">
        <f t="shared" si="78"/>
        <v>1864307.2057348741</v>
      </c>
      <c r="K724" s="4" t="str">
        <f>IF(J724&gt;$K$5,"YES","")</f>
        <v>YES</v>
      </c>
    </row>
    <row r="725" spans="1:11" x14ac:dyDescent="0.2">
      <c r="A725" s="134">
        <f t="shared" si="72"/>
        <v>63494</v>
      </c>
      <c r="B725" s="123">
        <f t="shared" si="73"/>
        <v>1028520.5337558314</v>
      </c>
      <c r="C725" s="25">
        <f t="shared" si="77"/>
        <v>2951.5215550365024</v>
      </c>
      <c r="D725" s="128">
        <f t="shared" si="74"/>
        <v>122198.21310091473</v>
      </c>
      <c r="E725" s="25">
        <f t="shared" si="77"/>
        <v>0</v>
      </c>
      <c r="F725" s="128">
        <f t="shared" si="75"/>
        <v>358316.67168476473</v>
      </c>
      <c r="G725" s="25">
        <f t="shared" si="77"/>
        <v>0</v>
      </c>
      <c r="H725" s="128">
        <f t="shared" si="76"/>
        <v>358316.67168476473</v>
      </c>
      <c r="I725" s="25">
        <f t="shared" si="77"/>
        <v>0</v>
      </c>
      <c r="J725" s="4">
        <f t="shared" si="78"/>
        <v>1867352.0902262758</v>
      </c>
      <c r="K725" s="4" t="str">
        <f>IF(J725&gt;$K$5,"YES","")</f>
        <v>YES</v>
      </c>
    </row>
    <row r="726" spans="1:11" x14ac:dyDescent="0.2">
      <c r="A726" s="134">
        <f t="shared" si="72"/>
        <v>63524</v>
      </c>
      <c r="B726" s="123">
        <f t="shared" si="73"/>
        <v>1031523.6289136336</v>
      </c>
      <c r="C726" s="25">
        <f t="shared" si="77"/>
        <v>2951.5215550365024</v>
      </c>
      <c r="D726" s="128">
        <f t="shared" si="74"/>
        <v>122204.32301156978</v>
      </c>
      <c r="E726" s="25">
        <f t="shared" si="77"/>
        <v>0</v>
      </c>
      <c r="F726" s="128">
        <f t="shared" si="75"/>
        <v>358334.587518349</v>
      </c>
      <c r="G726" s="25">
        <f t="shared" si="77"/>
        <v>0</v>
      </c>
      <c r="H726" s="128">
        <f t="shared" si="76"/>
        <v>358334.587518349</v>
      </c>
      <c r="I726" s="25">
        <f t="shared" si="77"/>
        <v>0</v>
      </c>
      <c r="J726" s="4">
        <f t="shared" si="78"/>
        <v>1870397.1269619016</v>
      </c>
      <c r="K726" s="4" t="str">
        <f>IF(J726&gt;$K$5,"YES","")</f>
        <v>YES</v>
      </c>
    </row>
    <row r="727" spans="1:11" x14ac:dyDescent="0.2">
      <c r="A727" s="134">
        <f t="shared" si="72"/>
        <v>63555</v>
      </c>
      <c r="B727" s="123">
        <f t="shared" si="73"/>
        <v>1034526.8742261938</v>
      </c>
      <c r="C727" s="25">
        <f t="shared" si="77"/>
        <v>3040.0672016875974</v>
      </c>
      <c r="D727" s="128">
        <f t="shared" si="74"/>
        <v>122210.43322772036</v>
      </c>
      <c r="E727" s="25">
        <f t="shared" si="77"/>
        <v>0</v>
      </c>
      <c r="F727" s="128">
        <f t="shared" si="75"/>
        <v>358352.50424772495</v>
      </c>
      <c r="G727" s="25">
        <f t="shared" si="77"/>
        <v>0</v>
      </c>
      <c r="H727" s="128">
        <f t="shared" si="76"/>
        <v>358352.50424772495</v>
      </c>
      <c r="I727" s="25">
        <f t="shared" si="77"/>
        <v>0</v>
      </c>
      <c r="J727" s="4">
        <f t="shared" si="78"/>
        <v>1873442.3159493641</v>
      </c>
      <c r="K727" s="4" t="str">
        <f>IF(J727&gt;$K$5,"YES","")</f>
        <v>YES</v>
      </c>
    </row>
    <row r="728" spans="1:11" x14ac:dyDescent="0.2">
      <c r="A728" s="134">
        <f t="shared" si="72"/>
        <v>63586</v>
      </c>
      <c r="B728" s="123">
        <f t="shared" si="73"/>
        <v>1037618.8197749528</v>
      </c>
      <c r="C728" s="25">
        <f t="shared" si="77"/>
        <v>3040.0672016875974</v>
      </c>
      <c r="D728" s="128">
        <f t="shared" si="74"/>
        <v>122216.54374938176</v>
      </c>
      <c r="E728" s="25">
        <f t="shared" si="77"/>
        <v>0</v>
      </c>
      <c r="F728" s="128">
        <f t="shared" si="75"/>
        <v>358370.42187293735</v>
      </c>
      <c r="G728" s="25">
        <f t="shared" si="77"/>
        <v>0</v>
      </c>
      <c r="H728" s="128">
        <f t="shared" si="76"/>
        <v>358370.42187293735</v>
      </c>
      <c r="I728" s="25">
        <f t="shared" si="77"/>
        <v>0</v>
      </c>
      <c r="J728" s="4">
        <f t="shared" si="78"/>
        <v>1876576.2072702092</v>
      </c>
      <c r="K728" s="4" t="str">
        <f>IF(J728&gt;$K$5,"YES","")</f>
        <v>YES</v>
      </c>
    </row>
    <row r="729" spans="1:11" x14ac:dyDescent="0.2">
      <c r="A729" s="134">
        <f t="shared" si="72"/>
        <v>63614</v>
      </c>
      <c r="B729" s="123">
        <f t="shared" si="73"/>
        <v>1040710.9199209894</v>
      </c>
      <c r="C729" s="25">
        <f t="shared" si="77"/>
        <v>3040.0672016875974</v>
      </c>
      <c r="D729" s="128">
        <f t="shared" si="74"/>
        <v>122222.65457656924</v>
      </c>
      <c r="E729" s="25">
        <f t="shared" si="77"/>
        <v>2000</v>
      </c>
      <c r="F729" s="128">
        <f t="shared" si="75"/>
        <v>358388.34039403102</v>
      </c>
      <c r="G729" s="25">
        <f t="shared" si="77"/>
        <v>18679.185894122958</v>
      </c>
      <c r="H729" s="128">
        <f t="shared" si="76"/>
        <v>358388.34039403102</v>
      </c>
      <c r="I729" s="25">
        <f t="shared" si="77"/>
        <v>18679.185894122958</v>
      </c>
      <c r="J729" s="4">
        <f t="shared" si="78"/>
        <v>1879710.2552856207</v>
      </c>
      <c r="K729" s="4" t="str">
        <f>IF(J729&gt;$K$5,"YES","")</f>
        <v>YES</v>
      </c>
    </row>
    <row r="730" spans="1:11" x14ac:dyDescent="0.2">
      <c r="A730" s="134">
        <f t="shared" si="72"/>
        <v>63645</v>
      </c>
      <c r="B730" s="123">
        <f t="shared" si="73"/>
        <v>1043803.1746720333</v>
      </c>
      <c r="C730" s="25">
        <f t="shared" si="77"/>
        <v>3040.0672016875974</v>
      </c>
      <c r="D730" s="128">
        <f t="shared" si="74"/>
        <v>124228.86570929809</v>
      </c>
      <c r="E730" s="25">
        <f t="shared" si="77"/>
        <v>0</v>
      </c>
      <c r="F730" s="128">
        <f t="shared" si="75"/>
        <v>377086.3796644684</v>
      </c>
      <c r="G730" s="25">
        <f t="shared" si="77"/>
        <v>0</v>
      </c>
      <c r="H730" s="128">
        <f t="shared" si="76"/>
        <v>377086.3796644684</v>
      </c>
      <c r="I730" s="25">
        <f t="shared" si="77"/>
        <v>0</v>
      </c>
      <c r="J730" s="4">
        <f t="shared" si="78"/>
        <v>1922204.7997102682</v>
      </c>
      <c r="K730" s="4" t="str">
        <f>IF(J730&gt;$K$5,"YES","")</f>
        <v>YES</v>
      </c>
    </row>
    <row r="731" spans="1:11" x14ac:dyDescent="0.2">
      <c r="A731" s="134">
        <f t="shared" si="72"/>
        <v>63675</v>
      </c>
      <c r="B731" s="123">
        <f t="shared" si="73"/>
        <v>1046895.5840358147</v>
      </c>
      <c r="C731" s="25">
        <f t="shared" si="77"/>
        <v>3040.0672016875974</v>
      </c>
      <c r="D731" s="128">
        <f t="shared" si="74"/>
        <v>124235.07715258356</v>
      </c>
      <c r="E731" s="25">
        <f t="shared" si="77"/>
        <v>0</v>
      </c>
      <c r="F731" s="128">
        <f t="shared" si="75"/>
        <v>377105.23398345168</v>
      </c>
      <c r="G731" s="25">
        <f t="shared" si="77"/>
        <v>0</v>
      </c>
      <c r="H731" s="128">
        <f t="shared" si="76"/>
        <v>377105.23398345168</v>
      </c>
      <c r="I731" s="25">
        <f t="shared" si="77"/>
        <v>0</v>
      </c>
      <c r="J731" s="4">
        <f t="shared" si="78"/>
        <v>1925341.1291553017</v>
      </c>
      <c r="K731" s="4" t="str">
        <f>IF(J731&gt;$K$5,"YES","")</f>
        <v>YES</v>
      </c>
    </row>
    <row r="732" spans="1:11" x14ac:dyDescent="0.2">
      <c r="A732" s="134">
        <f t="shared" si="72"/>
        <v>63706</v>
      </c>
      <c r="B732" s="123">
        <f t="shared" si="73"/>
        <v>1049988.1480200642</v>
      </c>
      <c r="C732" s="25">
        <f t="shared" si="77"/>
        <v>3040.0672016875974</v>
      </c>
      <c r="D732" s="128">
        <f t="shared" si="74"/>
        <v>124241.2889064412</v>
      </c>
      <c r="E732" s="25">
        <f t="shared" si="77"/>
        <v>0</v>
      </c>
      <c r="F732" s="128">
        <f t="shared" si="75"/>
        <v>377124.08924515091</v>
      </c>
      <c r="G732" s="25">
        <f t="shared" si="77"/>
        <v>0</v>
      </c>
      <c r="H732" s="128">
        <f t="shared" si="76"/>
        <v>377124.08924515091</v>
      </c>
      <c r="I732" s="25">
        <f t="shared" si="77"/>
        <v>0</v>
      </c>
      <c r="J732" s="4">
        <f t="shared" si="78"/>
        <v>1928477.6154168071</v>
      </c>
      <c r="K732" s="4" t="str">
        <f>IF(J732&gt;$K$5,"YES","")</f>
        <v>YES</v>
      </c>
    </row>
    <row r="733" spans="1:11" x14ac:dyDescent="0.2">
      <c r="A733" s="134">
        <f t="shared" si="72"/>
        <v>63736</v>
      </c>
      <c r="B733" s="123">
        <f t="shared" si="73"/>
        <v>1053080.866632513</v>
      </c>
      <c r="C733" s="25">
        <f t="shared" si="77"/>
        <v>3040.0672016875974</v>
      </c>
      <c r="D733" s="128">
        <f t="shared" si="74"/>
        <v>124247.50097088654</v>
      </c>
      <c r="E733" s="25">
        <f t="shared" si="77"/>
        <v>0</v>
      </c>
      <c r="F733" s="128">
        <f t="shared" si="75"/>
        <v>377142.94544961321</v>
      </c>
      <c r="G733" s="25">
        <f t="shared" si="77"/>
        <v>0</v>
      </c>
      <c r="H733" s="128">
        <f t="shared" si="76"/>
        <v>377142.94544961321</v>
      </c>
      <c r="I733" s="25">
        <f t="shared" si="77"/>
        <v>0</v>
      </c>
      <c r="J733" s="4">
        <f t="shared" si="78"/>
        <v>1931614.2585026261</v>
      </c>
      <c r="K733" s="4" t="str">
        <f>IF(J733&gt;$K$5,"YES","")</f>
        <v>YES</v>
      </c>
    </row>
    <row r="734" spans="1:11" x14ac:dyDescent="0.2">
      <c r="A734" s="134">
        <f t="shared" si="72"/>
        <v>63767</v>
      </c>
      <c r="B734" s="123">
        <f t="shared" si="73"/>
        <v>1056173.7398808922</v>
      </c>
      <c r="C734" s="25">
        <f t="shared" si="77"/>
        <v>3040.0672016875974</v>
      </c>
      <c r="D734" s="128">
        <f t="shared" si="74"/>
        <v>124253.7133459351</v>
      </c>
      <c r="E734" s="25">
        <f t="shared" si="77"/>
        <v>0</v>
      </c>
      <c r="F734" s="128">
        <f t="shared" si="75"/>
        <v>377161.80259688571</v>
      </c>
      <c r="G734" s="25">
        <f t="shared" si="77"/>
        <v>0</v>
      </c>
      <c r="H734" s="128">
        <f t="shared" si="76"/>
        <v>377161.80259688571</v>
      </c>
      <c r="I734" s="25">
        <f t="shared" si="77"/>
        <v>0</v>
      </c>
      <c r="J734" s="4">
        <f t="shared" si="78"/>
        <v>1934751.0584205987</v>
      </c>
      <c r="K734" s="4" t="str">
        <f>IF(J734&gt;$K$5,"YES","")</f>
        <v>YES</v>
      </c>
    </row>
    <row r="735" spans="1:11" x14ac:dyDescent="0.2">
      <c r="A735" s="134">
        <f t="shared" si="72"/>
        <v>63798</v>
      </c>
      <c r="B735" s="123">
        <f t="shared" si="73"/>
        <v>1059266.7677729339</v>
      </c>
      <c r="C735" s="25">
        <f t="shared" si="77"/>
        <v>3040.0672016875974</v>
      </c>
      <c r="D735" s="128">
        <f t="shared" si="74"/>
        <v>124259.92603160242</v>
      </c>
      <c r="E735" s="25">
        <f t="shared" si="77"/>
        <v>0</v>
      </c>
      <c r="F735" s="128">
        <f t="shared" si="75"/>
        <v>377180.66068701557</v>
      </c>
      <c r="G735" s="25">
        <f t="shared" si="77"/>
        <v>0</v>
      </c>
      <c r="H735" s="128">
        <f t="shared" si="76"/>
        <v>377180.66068701557</v>
      </c>
      <c r="I735" s="25">
        <f t="shared" si="77"/>
        <v>0</v>
      </c>
      <c r="J735" s="4">
        <f t="shared" si="78"/>
        <v>1937888.0151785675</v>
      </c>
      <c r="K735" s="4" t="str">
        <f>IF(J735&gt;$K$5,"YES","")</f>
        <v>YES</v>
      </c>
    </row>
    <row r="736" spans="1:11" x14ac:dyDescent="0.2">
      <c r="A736" s="134">
        <f t="shared" si="72"/>
        <v>63828</v>
      </c>
      <c r="B736" s="123">
        <f t="shared" si="73"/>
        <v>1062359.9503163702</v>
      </c>
      <c r="C736" s="25">
        <f t="shared" si="77"/>
        <v>3040.0672016875974</v>
      </c>
      <c r="D736" s="128">
        <f t="shared" si="74"/>
        <v>124266.13902790401</v>
      </c>
      <c r="E736" s="25">
        <f t="shared" si="77"/>
        <v>0</v>
      </c>
      <c r="F736" s="128">
        <f t="shared" si="75"/>
        <v>377199.51972004998</v>
      </c>
      <c r="G736" s="25">
        <f t="shared" si="77"/>
        <v>0</v>
      </c>
      <c r="H736" s="128">
        <f t="shared" si="76"/>
        <v>377199.51972004998</v>
      </c>
      <c r="I736" s="25">
        <f t="shared" si="77"/>
        <v>0</v>
      </c>
      <c r="J736" s="4">
        <f t="shared" si="78"/>
        <v>1941025.1287843743</v>
      </c>
      <c r="K736" s="4" t="str">
        <f>IF(J736&gt;$K$5,"YES","")</f>
        <v>YES</v>
      </c>
    </row>
    <row r="737" spans="1:11" x14ac:dyDescent="0.2">
      <c r="A737" s="134">
        <f t="shared" si="72"/>
        <v>63859</v>
      </c>
      <c r="B737" s="123">
        <f t="shared" si="73"/>
        <v>1065453.2875189336</v>
      </c>
      <c r="C737" s="25">
        <f t="shared" si="77"/>
        <v>3040.0672016875974</v>
      </c>
      <c r="D737" s="128">
        <f t="shared" si="74"/>
        <v>124272.35233485542</v>
      </c>
      <c r="E737" s="25">
        <f t="shared" si="77"/>
        <v>0</v>
      </c>
      <c r="F737" s="128">
        <f t="shared" si="75"/>
        <v>377218.37969603605</v>
      </c>
      <c r="G737" s="25">
        <f t="shared" si="77"/>
        <v>0</v>
      </c>
      <c r="H737" s="128">
        <f t="shared" si="76"/>
        <v>377218.37969603605</v>
      </c>
      <c r="I737" s="25">
        <f t="shared" si="77"/>
        <v>0</v>
      </c>
      <c r="J737" s="4">
        <f t="shared" si="78"/>
        <v>1944162.399245861</v>
      </c>
      <c r="K737" s="4" t="str">
        <f>IF(J737&gt;$K$5,"YES","")</f>
        <v>YES</v>
      </c>
    </row>
    <row r="738" spans="1:11" x14ac:dyDescent="0.2">
      <c r="A738" s="134">
        <f t="shared" si="72"/>
        <v>63889</v>
      </c>
      <c r="B738" s="123">
        <f t="shared" si="73"/>
        <v>1068546.7793883572</v>
      </c>
      <c r="C738" s="25">
        <f t="shared" si="77"/>
        <v>3040.0672016875974</v>
      </c>
      <c r="D738" s="128">
        <f t="shared" si="74"/>
        <v>124278.56595247217</v>
      </c>
      <c r="E738" s="25">
        <f t="shared" si="77"/>
        <v>0</v>
      </c>
      <c r="F738" s="128">
        <f t="shared" si="75"/>
        <v>377237.24061502091</v>
      </c>
      <c r="G738" s="25">
        <f t="shared" si="77"/>
        <v>0</v>
      </c>
      <c r="H738" s="128">
        <f t="shared" si="76"/>
        <v>377237.24061502091</v>
      </c>
      <c r="I738" s="25">
        <f t="shared" si="77"/>
        <v>0</v>
      </c>
      <c r="J738" s="4">
        <f t="shared" si="78"/>
        <v>1947299.8265708713</v>
      </c>
      <c r="K738" s="4" t="str">
        <f>IF(J738&gt;$K$5,"YES","")</f>
        <v>YES</v>
      </c>
    </row>
    <row r="739" spans="1:11" x14ac:dyDescent="0.2">
      <c r="A739" s="134">
        <f t="shared" si="72"/>
        <v>63920</v>
      </c>
      <c r="B739" s="123">
        <f t="shared" si="73"/>
        <v>1071640.4259323743</v>
      </c>
      <c r="C739" s="25">
        <f t="shared" si="77"/>
        <v>3131.2692177382246</v>
      </c>
      <c r="D739" s="128">
        <f t="shared" si="74"/>
        <v>124284.77988076981</v>
      </c>
      <c r="E739" s="25">
        <f t="shared" si="77"/>
        <v>0</v>
      </c>
      <c r="F739" s="128">
        <f t="shared" si="75"/>
        <v>377256.10247705173</v>
      </c>
      <c r="G739" s="25">
        <f t="shared" si="77"/>
        <v>0</v>
      </c>
      <c r="H739" s="128">
        <f t="shared" si="76"/>
        <v>377256.10247705173</v>
      </c>
      <c r="I739" s="25">
        <f t="shared" si="77"/>
        <v>0</v>
      </c>
      <c r="J739" s="4">
        <f t="shared" si="78"/>
        <v>1950437.4107672477</v>
      </c>
      <c r="K739" s="4" t="str">
        <f>IF(J739&gt;$K$5,"YES","")</f>
        <v>YES</v>
      </c>
    </row>
    <row r="740" spans="1:11" x14ac:dyDescent="0.2">
      <c r="A740" s="134">
        <f t="shared" si="72"/>
        <v>63951</v>
      </c>
      <c r="B740" s="123">
        <f t="shared" si="73"/>
        <v>1074825.4337348701</v>
      </c>
      <c r="C740" s="25">
        <f t="shared" si="77"/>
        <v>3131.2692177382246</v>
      </c>
      <c r="D740" s="128">
        <f t="shared" si="74"/>
        <v>124290.99411976387</v>
      </c>
      <c r="E740" s="25">
        <f t="shared" si="77"/>
        <v>0</v>
      </c>
      <c r="F740" s="128">
        <f t="shared" si="75"/>
        <v>377274.96528217563</v>
      </c>
      <c r="G740" s="25">
        <f t="shared" si="77"/>
        <v>0</v>
      </c>
      <c r="H740" s="128">
        <f t="shared" si="76"/>
        <v>377274.96528217563</v>
      </c>
      <c r="I740" s="25">
        <f t="shared" si="77"/>
        <v>0</v>
      </c>
      <c r="J740" s="4">
        <f t="shared" si="78"/>
        <v>1953666.3584189853</v>
      </c>
      <c r="K740" s="4" t="str">
        <f>IF(J740&gt;$K$5,"YES","")</f>
        <v>YES</v>
      </c>
    </row>
    <row r="741" spans="1:11" x14ac:dyDescent="0.2">
      <c r="A741" s="134">
        <f t="shared" si="72"/>
        <v>63979</v>
      </c>
      <c r="B741" s="123">
        <f t="shared" si="73"/>
        <v>1078010.600787756</v>
      </c>
      <c r="C741" s="25">
        <f t="shared" si="77"/>
        <v>3131.2692177382246</v>
      </c>
      <c r="D741" s="128">
        <f t="shared" si="74"/>
        <v>124297.20866946987</v>
      </c>
      <c r="E741" s="25">
        <f t="shared" si="77"/>
        <v>2000</v>
      </c>
      <c r="F741" s="128">
        <f t="shared" si="75"/>
        <v>377293.82903043978</v>
      </c>
      <c r="G741" s="25">
        <f t="shared" si="77"/>
        <v>19613.145188829112</v>
      </c>
      <c r="H741" s="128">
        <f t="shared" si="76"/>
        <v>377293.82903043978</v>
      </c>
      <c r="I741" s="25">
        <f t="shared" si="77"/>
        <v>19613.145188829112</v>
      </c>
      <c r="J741" s="4">
        <f t="shared" si="78"/>
        <v>1956895.4675181054</v>
      </c>
      <c r="K741" s="4" t="str">
        <f>IF(J741&gt;$K$5,"YES","")</f>
        <v>YES</v>
      </c>
    </row>
    <row r="742" spans="1:11" x14ac:dyDescent="0.2">
      <c r="A742" s="134">
        <f t="shared" si="72"/>
        <v>64010</v>
      </c>
      <c r="B742" s="123">
        <f t="shared" si="73"/>
        <v>1081195.9270989946</v>
      </c>
      <c r="C742" s="25">
        <f t="shared" si="77"/>
        <v>3131.2692177382246</v>
      </c>
      <c r="D742" s="128">
        <f t="shared" si="74"/>
        <v>126303.52352990335</v>
      </c>
      <c r="E742" s="25">
        <f t="shared" si="77"/>
        <v>0</v>
      </c>
      <c r="F742" s="128">
        <f t="shared" si="75"/>
        <v>396926.8195679799</v>
      </c>
      <c r="G742" s="25">
        <f t="shared" si="77"/>
        <v>0</v>
      </c>
      <c r="H742" s="128">
        <f t="shared" si="76"/>
        <v>396926.8195679799</v>
      </c>
      <c r="I742" s="25">
        <f t="shared" si="77"/>
        <v>0</v>
      </c>
      <c r="J742" s="4">
        <f t="shared" si="78"/>
        <v>2001353.0897648577</v>
      </c>
      <c r="K742" s="4" t="str">
        <f>IF(J742&gt;$K$5,"YES","")</f>
        <v>YES</v>
      </c>
    </row>
    <row r="743" spans="1:11" x14ac:dyDescent="0.2">
      <c r="A743" s="134">
        <f t="shared" si="72"/>
        <v>64040</v>
      </c>
      <c r="B743" s="123">
        <f t="shared" si="73"/>
        <v>1084381.4126765488</v>
      </c>
      <c r="C743" s="25">
        <f t="shared" si="77"/>
        <v>3131.2692177382246</v>
      </c>
      <c r="D743" s="128">
        <f t="shared" si="74"/>
        <v>126309.83870607986</v>
      </c>
      <c r="E743" s="25">
        <f t="shared" si="77"/>
        <v>0</v>
      </c>
      <c r="F743" s="128">
        <f t="shared" si="75"/>
        <v>396946.66590895836</v>
      </c>
      <c r="G743" s="25">
        <f t="shared" si="77"/>
        <v>0</v>
      </c>
      <c r="H743" s="128">
        <f t="shared" si="76"/>
        <v>396946.66590895836</v>
      </c>
      <c r="I743" s="25">
        <f t="shared" si="77"/>
        <v>0</v>
      </c>
      <c r="J743" s="4">
        <f t="shared" si="78"/>
        <v>2004584.5832005453</v>
      </c>
      <c r="K743" s="4" t="str">
        <f>IF(J743&gt;$K$5,"YES","")</f>
        <v>YES</v>
      </c>
    </row>
    <row r="744" spans="1:11" x14ac:dyDescent="0.2">
      <c r="A744" s="134">
        <f t="shared" si="72"/>
        <v>64071</v>
      </c>
      <c r="B744" s="123">
        <f t="shared" si="73"/>
        <v>1087567.0575283819</v>
      </c>
      <c r="C744" s="25">
        <f t="shared" si="77"/>
        <v>3131.2692177382246</v>
      </c>
      <c r="D744" s="128">
        <f t="shared" si="74"/>
        <v>126316.15419801517</v>
      </c>
      <c r="E744" s="25">
        <f t="shared" si="77"/>
        <v>0</v>
      </c>
      <c r="F744" s="128">
        <f t="shared" si="75"/>
        <v>396966.51324225386</v>
      </c>
      <c r="G744" s="25">
        <f t="shared" si="77"/>
        <v>0</v>
      </c>
      <c r="H744" s="128">
        <f t="shared" si="76"/>
        <v>396966.51324225386</v>
      </c>
      <c r="I744" s="25">
        <f t="shared" si="77"/>
        <v>0</v>
      </c>
      <c r="J744" s="4">
        <f t="shared" si="78"/>
        <v>2007816.2382109046</v>
      </c>
      <c r="K744" s="4" t="str">
        <f>IF(J744&gt;$K$5,"YES","")</f>
        <v>YES</v>
      </c>
    </row>
    <row r="745" spans="1:11" x14ac:dyDescent="0.2">
      <c r="A745" s="134">
        <f t="shared" si="72"/>
        <v>64101</v>
      </c>
      <c r="B745" s="123">
        <f t="shared" si="73"/>
        <v>1090752.8616624575</v>
      </c>
      <c r="C745" s="25">
        <f t="shared" si="77"/>
        <v>3131.2692177382246</v>
      </c>
      <c r="D745" s="128">
        <f t="shared" si="74"/>
        <v>126322.47000572507</v>
      </c>
      <c r="E745" s="25">
        <f t="shared" si="77"/>
        <v>0</v>
      </c>
      <c r="F745" s="128">
        <f t="shared" si="75"/>
        <v>396986.361567916</v>
      </c>
      <c r="G745" s="25">
        <f t="shared" si="77"/>
        <v>0</v>
      </c>
      <c r="H745" s="128">
        <f t="shared" si="76"/>
        <v>396986.361567916</v>
      </c>
      <c r="I745" s="25">
        <f t="shared" si="77"/>
        <v>0</v>
      </c>
      <c r="J745" s="4">
        <f t="shared" si="78"/>
        <v>2011048.0548040145</v>
      </c>
      <c r="K745" s="4" t="str">
        <f>IF(J745&gt;$K$5,"YES","")</f>
        <v>YES</v>
      </c>
    </row>
    <row r="746" spans="1:11" x14ac:dyDescent="0.2">
      <c r="A746" s="134">
        <f t="shared" si="72"/>
        <v>64132</v>
      </c>
      <c r="B746" s="123">
        <f t="shared" si="73"/>
        <v>1093938.8250867398</v>
      </c>
      <c r="C746" s="25">
        <f t="shared" si="77"/>
        <v>3131.2692177382246</v>
      </c>
      <c r="D746" s="128">
        <f t="shared" si="74"/>
        <v>126328.78612922538</v>
      </c>
      <c r="E746" s="25">
        <f t="shared" si="77"/>
        <v>0</v>
      </c>
      <c r="F746" s="128">
        <f t="shared" si="75"/>
        <v>397006.21088599443</v>
      </c>
      <c r="G746" s="25">
        <f t="shared" si="77"/>
        <v>0</v>
      </c>
      <c r="H746" s="128">
        <f t="shared" si="76"/>
        <v>397006.21088599443</v>
      </c>
      <c r="I746" s="25">
        <f t="shared" si="77"/>
        <v>0</v>
      </c>
      <c r="J746" s="4">
        <f t="shared" si="78"/>
        <v>2014280.0329879539</v>
      </c>
      <c r="K746" s="4" t="str">
        <f>IF(J746&gt;$K$5,"YES","")</f>
        <v>YES</v>
      </c>
    </row>
    <row r="747" spans="1:11" x14ac:dyDescent="0.2">
      <c r="A747" s="134">
        <f t="shared" si="72"/>
        <v>64163</v>
      </c>
      <c r="B747" s="123">
        <f t="shared" si="73"/>
        <v>1097124.9478091933</v>
      </c>
      <c r="C747" s="25">
        <f t="shared" si="77"/>
        <v>3131.2692177382246</v>
      </c>
      <c r="D747" s="128">
        <f t="shared" si="74"/>
        <v>126335.10256853186</v>
      </c>
      <c r="E747" s="25">
        <f t="shared" si="77"/>
        <v>0</v>
      </c>
      <c r="F747" s="128">
        <f t="shared" si="75"/>
        <v>397026.06119653879</v>
      </c>
      <c r="G747" s="25">
        <f t="shared" si="77"/>
        <v>0</v>
      </c>
      <c r="H747" s="128">
        <f t="shared" si="76"/>
        <v>397026.06119653879</v>
      </c>
      <c r="I747" s="25">
        <f t="shared" si="77"/>
        <v>0</v>
      </c>
      <c r="J747" s="4">
        <f t="shared" si="78"/>
        <v>2017512.1727708029</v>
      </c>
      <c r="K747" s="4" t="str">
        <f>IF(J747&gt;$K$5,"YES","")</f>
        <v>YES</v>
      </c>
    </row>
    <row r="748" spans="1:11" x14ac:dyDescent="0.2">
      <c r="A748" s="134">
        <f t="shared" si="72"/>
        <v>64193</v>
      </c>
      <c r="B748" s="123">
        <f t="shared" si="73"/>
        <v>1100311.2298377829</v>
      </c>
      <c r="C748" s="25">
        <f t="shared" si="77"/>
        <v>3131.2692177382246</v>
      </c>
      <c r="D748" s="128">
        <f t="shared" si="74"/>
        <v>126341.4193236603</v>
      </c>
      <c r="E748" s="25">
        <f t="shared" si="77"/>
        <v>0</v>
      </c>
      <c r="F748" s="128">
        <f t="shared" si="75"/>
        <v>397045.91249959863</v>
      </c>
      <c r="G748" s="25">
        <f t="shared" si="77"/>
        <v>0</v>
      </c>
      <c r="H748" s="128">
        <f t="shared" si="76"/>
        <v>397045.91249959863</v>
      </c>
      <c r="I748" s="25">
        <f t="shared" si="77"/>
        <v>0</v>
      </c>
      <c r="J748" s="4">
        <f t="shared" si="78"/>
        <v>2020744.4741606405</v>
      </c>
      <c r="K748" s="4" t="str">
        <f>IF(J748&gt;$K$5,"YES","")</f>
        <v>YES</v>
      </c>
    </row>
    <row r="749" spans="1:11" x14ac:dyDescent="0.2">
      <c r="A749" s="134">
        <f t="shared" si="72"/>
        <v>64224</v>
      </c>
      <c r="B749" s="123">
        <f t="shared" si="73"/>
        <v>1103497.6711804739</v>
      </c>
      <c r="C749" s="25">
        <f t="shared" si="77"/>
        <v>3131.2692177382246</v>
      </c>
      <c r="D749" s="128">
        <f t="shared" si="74"/>
        <v>126347.7363946265</v>
      </c>
      <c r="E749" s="25">
        <f t="shared" si="77"/>
        <v>0</v>
      </c>
      <c r="F749" s="128">
        <f t="shared" si="75"/>
        <v>397065.76479522366</v>
      </c>
      <c r="G749" s="25">
        <f t="shared" si="77"/>
        <v>0</v>
      </c>
      <c r="H749" s="128">
        <f t="shared" si="76"/>
        <v>397065.76479522366</v>
      </c>
      <c r="I749" s="25">
        <f t="shared" si="77"/>
        <v>0</v>
      </c>
      <c r="J749" s="4">
        <f t="shared" si="78"/>
        <v>2023976.9371655479</v>
      </c>
      <c r="K749" s="4" t="str">
        <f>IF(J749&gt;$K$5,"YES","")</f>
        <v>YES</v>
      </c>
    </row>
    <row r="750" spans="1:11" x14ac:dyDescent="0.2">
      <c r="A750" s="134">
        <f t="shared" si="72"/>
        <v>64254</v>
      </c>
      <c r="B750" s="123">
        <f t="shared" si="73"/>
        <v>1106684.271845232</v>
      </c>
      <c r="C750" s="25">
        <f t="shared" si="77"/>
        <v>3131.2692177382246</v>
      </c>
      <c r="D750" s="128">
        <f t="shared" si="74"/>
        <v>126354.05378144624</v>
      </c>
      <c r="E750" s="25">
        <f t="shared" si="77"/>
        <v>0</v>
      </c>
      <c r="F750" s="128">
        <f t="shared" si="75"/>
        <v>397085.61808346346</v>
      </c>
      <c r="G750" s="25">
        <f t="shared" si="77"/>
        <v>0</v>
      </c>
      <c r="H750" s="128">
        <f t="shared" si="76"/>
        <v>397085.61808346346</v>
      </c>
      <c r="I750" s="25">
        <f t="shared" si="77"/>
        <v>0</v>
      </c>
      <c r="J750" s="4">
        <f t="shared" si="78"/>
        <v>2027209.5617936053</v>
      </c>
      <c r="K750" s="4" t="str">
        <f>IF(J750&gt;$K$5,"YES","")</f>
        <v>YES</v>
      </c>
    </row>
    <row r="751" spans="1:11" x14ac:dyDescent="0.2">
      <c r="A751" s="134">
        <f t="shared" si="72"/>
        <v>64285</v>
      </c>
      <c r="B751" s="123">
        <f t="shared" si="73"/>
        <v>1109871.0318400234</v>
      </c>
      <c r="C751" s="25">
        <f t="shared" si="77"/>
        <v>3225.2072942703712</v>
      </c>
      <c r="D751" s="128">
        <f t="shared" si="74"/>
        <v>126360.37148413534</v>
      </c>
      <c r="E751" s="25">
        <f t="shared" si="77"/>
        <v>0</v>
      </c>
      <c r="F751" s="128">
        <f t="shared" si="75"/>
        <v>397105.47236436768</v>
      </c>
      <c r="G751" s="25">
        <f t="shared" si="77"/>
        <v>0</v>
      </c>
      <c r="H751" s="128">
        <f t="shared" si="76"/>
        <v>397105.47236436768</v>
      </c>
      <c r="I751" s="25">
        <f t="shared" si="77"/>
        <v>0</v>
      </c>
      <c r="J751" s="4">
        <f t="shared" si="78"/>
        <v>2030442.348052894</v>
      </c>
      <c r="K751" s="4" t="str">
        <f>IF(J751&gt;$K$5,"YES","")</f>
        <v>YES</v>
      </c>
    </row>
    <row r="752" spans="1:11" x14ac:dyDescent="0.2">
      <c r="A752" s="134">
        <f t="shared" si="72"/>
        <v>64316</v>
      </c>
      <c r="B752" s="123">
        <f t="shared" si="73"/>
        <v>1113151.8939462507</v>
      </c>
      <c r="C752" s="25">
        <f t="shared" si="77"/>
        <v>3225.2072942703712</v>
      </c>
      <c r="D752" s="128">
        <f t="shared" si="74"/>
        <v>126366.68950270956</v>
      </c>
      <c r="E752" s="25">
        <f t="shared" si="77"/>
        <v>0</v>
      </c>
      <c r="F752" s="128">
        <f t="shared" si="75"/>
        <v>397125.32763798593</v>
      </c>
      <c r="G752" s="25">
        <f t="shared" si="77"/>
        <v>0</v>
      </c>
      <c r="H752" s="128">
        <f t="shared" si="76"/>
        <v>397125.32763798593</v>
      </c>
      <c r="I752" s="25">
        <f t="shared" si="77"/>
        <v>0</v>
      </c>
      <c r="J752" s="4">
        <f t="shared" si="78"/>
        <v>2033769.2387249321</v>
      </c>
      <c r="K752" s="4" t="str">
        <f>IF(J752&gt;$K$5,"YES","")</f>
        <v>YES</v>
      </c>
    </row>
    <row r="753" spans="1:11" x14ac:dyDescent="0.2">
      <c r="A753" s="134">
        <f t="shared" si="72"/>
        <v>64345</v>
      </c>
      <c r="B753" s="123">
        <f t="shared" si="73"/>
        <v>1116432.9200955832</v>
      </c>
      <c r="C753" s="25">
        <f t="shared" si="77"/>
        <v>3225.2072942703712</v>
      </c>
      <c r="D753" s="128">
        <f t="shared" si="74"/>
        <v>126373.0078371847</v>
      </c>
      <c r="E753" s="25">
        <f t="shared" si="77"/>
        <v>2000</v>
      </c>
      <c r="F753" s="128">
        <f t="shared" si="75"/>
        <v>397145.18390436785</v>
      </c>
      <c r="G753" s="25">
        <f t="shared" si="77"/>
        <v>20593.802448270559</v>
      </c>
      <c r="H753" s="128">
        <f t="shared" si="76"/>
        <v>397145.18390436785</v>
      </c>
      <c r="I753" s="25">
        <f t="shared" si="77"/>
        <v>20593.802448270559</v>
      </c>
      <c r="J753" s="4">
        <f t="shared" si="78"/>
        <v>2037096.2957415036</v>
      </c>
      <c r="K753" s="4" t="str">
        <f>IF(J753&gt;$K$5,"YES","")</f>
        <v>YES</v>
      </c>
    </row>
    <row r="754" spans="1:11" x14ac:dyDescent="0.2">
      <c r="A754" s="134">
        <f t="shared" si="72"/>
        <v>64376</v>
      </c>
      <c r="B754" s="123">
        <f t="shared" si="73"/>
        <v>1119714.1102962233</v>
      </c>
      <c r="C754" s="25">
        <f t="shared" si="77"/>
        <v>3225.2072942703712</v>
      </c>
      <c r="D754" s="128">
        <f t="shared" si="74"/>
        <v>128379.42648757658</v>
      </c>
      <c r="E754" s="25">
        <f t="shared" si="77"/>
        <v>0</v>
      </c>
      <c r="F754" s="128">
        <f t="shared" si="75"/>
        <v>417759.8733019561</v>
      </c>
      <c r="G754" s="25">
        <f t="shared" si="77"/>
        <v>0</v>
      </c>
      <c r="H754" s="128">
        <f t="shared" si="76"/>
        <v>417759.8733019561</v>
      </c>
      <c r="I754" s="25">
        <f t="shared" si="77"/>
        <v>0</v>
      </c>
      <c r="J754" s="4">
        <f t="shared" si="78"/>
        <v>2083613.2833877122</v>
      </c>
      <c r="K754" s="4" t="str">
        <f>IF(J754&gt;$K$5,"YES","")</f>
        <v>YES</v>
      </c>
    </row>
    <row r="755" spans="1:11" x14ac:dyDescent="0.2">
      <c r="A755" s="134">
        <f t="shared" si="72"/>
        <v>64406</v>
      </c>
      <c r="B755" s="123">
        <f t="shared" si="73"/>
        <v>1122995.4645563734</v>
      </c>
      <c r="C755" s="25">
        <f t="shared" si="77"/>
        <v>3225.2072942703712</v>
      </c>
      <c r="D755" s="128">
        <f t="shared" si="74"/>
        <v>128385.84545890098</v>
      </c>
      <c r="E755" s="25">
        <f t="shared" si="77"/>
        <v>0</v>
      </c>
      <c r="F755" s="128">
        <f t="shared" si="75"/>
        <v>417780.76129562123</v>
      </c>
      <c r="G755" s="25">
        <f t="shared" si="77"/>
        <v>0</v>
      </c>
      <c r="H755" s="128">
        <f t="shared" si="76"/>
        <v>417780.76129562123</v>
      </c>
      <c r="I755" s="25">
        <f t="shared" si="77"/>
        <v>0</v>
      </c>
      <c r="J755" s="4">
        <f t="shared" si="78"/>
        <v>2086942.832606517</v>
      </c>
      <c r="K755" s="4" t="str">
        <f>IF(J755&gt;$K$5,"YES","")</f>
        <v>YES</v>
      </c>
    </row>
    <row r="756" spans="1:11" x14ac:dyDescent="0.2">
      <c r="A756" s="134">
        <f t="shared" si="72"/>
        <v>64437</v>
      </c>
      <c r="B756" s="123">
        <f t="shared" si="73"/>
        <v>1126276.9828842364</v>
      </c>
      <c r="C756" s="25">
        <f t="shared" si="77"/>
        <v>3225.2072942703712</v>
      </c>
      <c r="D756" s="128">
        <f t="shared" si="74"/>
        <v>128392.26475117393</v>
      </c>
      <c r="E756" s="25">
        <f t="shared" si="77"/>
        <v>0</v>
      </c>
      <c r="F756" s="128">
        <f t="shared" si="75"/>
        <v>417801.65033368603</v>
      </c>
      <c r="G756" s="25">
        <f t="shared" si="77"/>
        <v>0</v>
      </c>
      <c r="H756" s="128">
        <f t="shared" si="76"/>
        <v>417801.65033368603</v>
      </c>
      <c r="I756" s="25">
        <f t="shared" si="77"/>
        <v>0</v>
      </c>
      <c r="J756" s="4">
        <f t="shared" si="78"/>
        <v>2090272.5483027825</v>
      </c>
      <c r="K756" s="4" t="str">
        <f>IF(J756&gt;$K$5,"YES","")</f>
        <v>YES</v>
      </c>
    </row>
    <row r="757" spans="1:11" x14ac:dyDescent="0.2">
      <c r="A757" s="134">
        <f t="shared" si="72"/>
        <v>64467</v>
      </c>
      <c r="B757" s="123">
        <f t="shared" si="73"/>
        <v>1129558.6652880157</v>
      </c>
      <c r="C757" s="25">
        <f t="shared" si="77"/>
        <v>3225.2072942703712</v>
      </c>
      <c r="D757" s="128">
        <f t="shared" si="74"/>
        <v>128398.6843644115</v>
      </c>
      <c r="E757" s="25">
        <f t="shared" si="77"/>
        <v>0</v>
      </c>
      <c r="F757" s="128">
        <f t="shared" si="75"/>
        <v>417822.54041620274</v>
      </c>
      <c r="G757" s="25">
        <f t="shared" si="77"/>
        <v>0</v>
      </c>
      <c r="H757" s="128">
        <f t="shared" si="76"/>
        <v>417822.54041620274</v>
      </c>
      <c r="I757" s="25">
        <f t="shared" si="77"/>
        <v>0</v>
      </c>
      <c r="J757" s="4">
        <f t="shared" si="78"/>
        <v>2093602.4304848327</v>
      </c>
      <c r="K757" s="4" t="str">
        <f>IF(J757&gt;$K$5,"YES","")</f>
        <v>YES</v>
      </c>
    </row>
    <row r="758" spans="1:11" x14ac:dyDescent="0.2">
      <c r="A758" s="134">
        <f t="shared" si="72"/>
        <v>64498</v>
      </c>
      <c r="B758" s="123">
        <f t="shared" si="73"/>
        <v>1132840.5117759153</v>
      </c>
      <c r="C758" s="25">
        <f t="shared" si="77"/>
        <v>3225.2072942703712</v>
      </c>
      <c r="D758" s="128">
        <f t="shared" si="74"/>
        <v>128405.10429862974</v>
      </c>
      <c r="E758" s="25">
        <f t="shared" si="77"/>
        <v>0</v>
      </c>
      <c r="F758" s="128">
        <f t="shared" si="75"/>
        <v>417843.43154322362</v>
      </c>
      <c r="G758" s="25">
        <f t="shared" si="77"/>
        <v>0</v>
      </c>
      <c r="H758" s="128">
        <f t="shared" si="76"/>
        <v>417843.43154322362</v>
      </c>
      <c r="I758" s="25">
        <f t="shared" si="77"/>
        <v>0</v>
      </c>
      <c r="J758" s="4">
        <f t="shared" si="78"/>
        <v>2096932.4791609922</v>
      </c>
      <c r="K758" s="4" t="str">
        <f>IF(J758&gt;$K$5,"YES","")</f>
        <v>YES</v>
      </c>
    </row>
    <row r="759" spans="1:11" x14ac:dyDescent="0.2">
      <c r="A759" s="134">
        <f t="shared" si="72"/>
        <v>64529</v>
      </c>
      <c r="B759" s="123">
        <f t="shared" si="73"/>
        <v>1136122.5223561393</v>
      </c>
      <c r="C759" s="25">
        <f t="shared" si="77"/>
        <v>3225.2072942703712</v>
      </c>
      <c r="D759" s="128">
        <f t="shared" si="74"/>
        <v>128411.52455384469</v>
      </c>
      <c r="E759" s="25">
        <f t="shared" si="77"/>
        <v>0</v>
      </c>
      <c r="F759" s="128">
        <f t="shared" si="75"/>
        <v>417864.32371480082</v>
      </c>
      <c r="G759" s="25">
        <f t="shared" si="77"/>
        <v>0</v>
      </c>
      <c r="H759" s="128">
        <f t="shared" si="76"/>
        <v>417864.32371480082</v>
      </c>
      <c r="I759" s="25">
        <f t="shared" si="77"/>
        <v>0</v>
      </c>
      <c r="J759" s="4">
        <f t="shared" si="78"/>
        <v>2100262.6943395855</v>
      </c>
      <c r="K759" s="4" t="str">
        <f>IF(J759&gt;$K$5,"YES","")</f>
        <v>YES</v>
      </c>
    </row>
    <row r="760" spans="1:11" x14ac:dyDescent="0.2">
      <c r="A760" s="134">
        <f t="shared" si="72"/>
        <v>64559</v>
      </c>
      <c r="B760" s="123">
        <f t="shared" si="73"/>
        <v>1139404.6970368924</v>
      </c>
      <c r="C760" s="25">
        <f t="shared" si="77"/>
        <v>3225.2072942703712</v>
      </c>
      <c r="D760" s="128">
        <f t="shared" si="74"/>
        <v>128417.9451300724</v>
      </c>
      <c r="E760" s="25">
        <f t="shared" si="77"/>
        <v>0</v>
      </c>
      <c r="F760" s="128">
        <f t="shared" si="75"/>
        <v>417885.21693098661</v>
      </c>
      <c r="G760" s="25">
        <f t="shared" si="77"/>
        <v>0</v>
      </c>
      <c r="H760" s="128">
        <f t="shared" si="76"/>
        <v>417885.21693098661</v>
      </c>
      <c r="I760" s="25">
        <f t="shared" si="77"/>
        <v>0</v>
      </c>
      <c r="J760" s="4">
        <f t="shared" si="78"/>
        <v>2103593.0760289379</v>
      </c>
      <c r="K760" s="4" t="str">
        <f>IF(J760&gt;$K$5,"YES","")</f>
        <v>YES</v>
      </c>
    </row>
    <row r="761" spans="1:11" x14ac:dyDescent="0.2">
      <c r="A761" s="134">
        <f t="shared" si="72"/>
        <v>64590</v>
      </c>
      <c r="B761" s="123">
        <f t="shared" si="73"/>
        <v>1142687.0358263794</v>
      </c>
      <c r="C761" s="25">
        <f t="shared" si="77"/>
        <v>3225.2072942703712</v>
      </c>
      <c r="D761" s="128">
        <f t="shared" si="74"/>
        <v>128424.36602732891</v>
      </c>
      <c r="E761" s="25">
        <f t="shared" si="77"/>
        <v>0</v>
      </c>
      <c r="F761" s="128">
        <f t="shared" si="75"/>
        <v>417906.11119183322</v>
      </c>
      <c r="G761" s="25">
        <f t="shared" si="77"/>
        <v>0</v>
      </c>
      <c r="H761" s="128">
        <f t="shared" si="76"/>
        <v>417906.11119183322</v>
      </c>
      <c r="I761" s="25">
        <f t="shared" si="77"/>
        <v>0</v>
      </c>
      <c r="J761" s="4">
        <f t="shared" si="78"/>
        <v>2106923.6242373749</v>
      </c>
      <c r="K761" s="4" t="str">
        <f>IF(J761&gt;$K$5,"YES","")</f>
        <v>YES</v>
      </c>
    </row>
    <row r="762" spans="1:11" x14ac:dyDescent="0.2">
      <c r="A762" s="134">
        <f t="shared" si="72"/>
        <v>64620</v>
      </c>
      <c r="B762" s="123">
        <f t="shared" si="73"/>
        <v>1145969.538732806</v>
      </c>
      <c r="C762" s="25">
        <f t="shared" si="77"/>
        <v>3225.2072942703712</v>
      </c>
      <c r="D762" s="128">
        <f t="shared" si="74"/>
        <v>128430.78724563029</v>
      </c>
      <c r="E762" s="25">
        <f t="shared" si="77"/>
        <v>0</v>
      </c>
      <c r="F762" s="128">
        <f t="shared" si="75"/>
        <v>417927.00649739284</v>
      </c>
      <c r="G762" s="25">
        <f t="shared" si="77"/>
        <v>0</v>
      </c>
      <c r="H762" s="128">
        <f t="shared" si="76"/>
        <v>417927.00649739284</v>
      </c>
      <c r="I762" s="25">
        <f t="shared" si="77"/>
        <v>0</v>
      </c>
      <c r="J762" s="4">
        <f t="shared" si="78"/>
        <v>2110254.3389732218</v>
      </c>
      <c r="K762" s="4" t="str">
        <f>IF(J762&gt;$K$5,"YES","")</f>
        <v>YES</v>
      </c>
    </row>
    <row r="763" spans="1:11" x14ac:dyDescent="0.2">
      <c r="A763" s="134">
        <f t="shared" si="72"/>
        <v>64651</v>
      </c>
      <c r="B763" s="123">
        <f t="shared" si="73"/>
        <v>1149252.205764378</v>
      </c>
      <c r="C763" s="25">
        <f t="shared" si="77"/>
        <v>3321.963513098483</v>
      </c>
      <c r="D763" s="128">
        <f t="shared" si="74"/>
        <v>128437.20878499259</v>
      </c>
      <c r="E763" s="25">
        <f t="shared" si="77"/>
        <v>0</v>
      </c>
      <c r="F763" s="128">
        <f t="shared" si="75"/>
        <v>417947.90284771775</v>
      </c>
      <c r="G763" s="25">
        <f t="shared" si="77"/>
        <v>0</v>
      </c>
      <c r="H763" s="128">
        <f t="shared" si="76"/>
        <v>417947.90284771775</v>
      </c>
      <c r="I763" s="25">
        <f t="shared" si="77"/>
        <v>0</v>
      </c>
      <c r="J763" s="4">
        <f t="shared" si="78"/>
        <v>2113585.2202448063</v>
      </c>
      <c r="K763" s="4" t="str">
        <f>IF(J763&gt;$K$5,"YES","")</f>
        <v>YES</v>
      </c>
    </row>
    <row r="764" spans="1:11" x14ac:dyDescent="0.2">
      <c r="A764" s="134">
        <f t="shared" si="72"/>
        <v>64682</v>
      </c>
      <c r="B764" s="123">
        <f t="shared" si="73"/>
        <v>1152631.7979859405</v>
      </c>
      <c r="C764" s="25">
        <f t="shared" si="77"/>
        <v>3321.963513098483</v>
      </c>
      <c r="D764" s="128">
        <f t="shared" si="74"/>
        <v>128443.63064543185</v>
      </c>
      <c r="E764" s="25">
        <f t="shared" si="77"/>
        <v>0</v>
      </c>
      <c r="F764" s="128">
        <f t="shared" si="75"/>
        <v>417968.80024286016</v>
      </c>
      <c r="G764" s="25">
        <f t="shared" si="77"/>
        <v>0</v>
      </c>
      <c r="H764" s="128">
        <f t="shared" si="76"/>
        <v>417968.80024286016</v>
      </c>
      <c r="I764" s="25">
        <f t="shared" si="77"/>
        <v>0</v>
      </c>
      <c r="J764" s="4">
        <f t="shared" si="78"/>
        <v>2117013.0291170925</v>
      </c>
      <c r="K764" s="4" t="str">
        <f>IF(J764&gt;$K$5,"YES","")</f>
        <v>YES</v>
      </c>
    </row>
    <row r="765" spans="1:11" x14ac:dyDescent="0.2">
      <c r="A765" s="134">
        <f t="shared" si="72"/>
        <v>64710</v>
      </c>
      <c r="B765" s="123">
        <f t="shared" si="73"/>
        <v>1156011.559187114</v>
      </c>
      <c r="C765" s="25">
        <f t="shared" si="77"/>
        <v>3321.963513098483</v>
      </c>
      <c r="D765" s="128">
        <f t="shared" si="74"/>
        <v>128450.05282696414</v>
      </c>
      <c r="E765" s="25">
        <f t="shared" si="77"/>
        <v>2000</v>
      </c>
      <c r="F765" s="128">
        <f t="shared" si="75"/>
        <v>417989.69868287235</v>
      </c>
      <c r="G765" s="25">
        <f t="shared" si="77"/>
        <v>21623.492570684095</v>
      </c>
      <c r="H765" s="128">
        <f t="shared" si="76"/>
        <v>417989.69868287235</v>
      </c>
      <c r="I765" s="25">
        <f t="shared" si="77"/>
        <v>21623.492570684095</v>
      </c>
      <c r="J765" s="4">
        <f t="shared" si="78"/>
        <v>2120441.0093798228</v>
      </c>
      <c r="K765" s="4" t="str">
        <f>IF(J765&gt;$K$5,"YES","")</f>
        <v>YES</v>
      </c>
    </row>
    <row r="766" spans="1:11" x14ac:dyDescent="0.2">
      <c r="A766" s="134">
        <f t="shared" si="72"/>
        <v>64741</v>
      </c>
      <c r="B766" s="123">
        <f t="shared" si="73"/>
        <v>1159391.4893763475</v>
      </c>
      <c r="C766" s="25">
        <f t="shared" si="77"/>
        <v>3321.963513098483</v>
      </c>
      <c r="D766" s="128">
        <f t="shared" si="74"/>
        <v>130456.5753296055</v>
      </c>
      <c r="E766" s="25">
        <f t="shared" si="77"/>
        <v>0</v>
      </c>
      <c r="F766" s="128">
        <f t="shared" si="75"/>
        <v>439635.17191311921</v>
      </c>
      <c r="G766" s="25">
        <f t="shared" si="77"/>
        <v>0</v>
      </c>
      <c r="H766" s="128">
        <f t="shared" si="76"/>
        <v>439635.17191311921</v>
      </c>
      <c r="I766" s="25">
        <f t="shared" si="77"/>
        <v>0</v>
      </c>
      <c r="J766" s="4">
        <f t="shared" si="78"/>
        <v>2169118.4085321915</v>
      </c>
      <c r="K766" s="4" t="str">
        <f>IF(J766&gt;$K$5,"YES","")</f>
        <v>YES</v>
      </c>
    </row>
    <row r="767" spans="1:11" x14ac:dyDescent="0.2">
      <c r="A767" s="134">
        <f t="shared" ref="A767:A830" si="79">A766+DAY(DATE(YEAR(A766),MONTH(A766)+1,))</f>
        <v>64771</v>
      </c>
      <c r="B767" s="123">
        <f t="shared" ref="B767:B830" si="80">(B766+C766)*(1+($C$3/1200))</f>
        <v>1162771.5885620904</v>
      </c>
      <c r="C767" s="25">
        <f t="shared" ref="C767:I830" si="81">IF(C$5="Annual",IF(MONTH($A767)=C$6,C$4,0),C$4)*(1+C$7)^(YEAR($A767)-YEAR($A$7))</f>
        <v>3321.963513098483</v>
      </c>
      <c r="D767" s="128">
        <f t="shared" ref="D767:D830" si="82">(D766+E766)*(1+($C$3/1200))</f>
        <v>130463.098158372</v>
      </c>
      <c r="E767" s="25">
        <f t="shared" si="81"/>
        <v>0</v>
      </c>
      <c r="F767" s="128">
        <f t="shared" ref="F767:F830" si="83">(F766+G766)*(1+($C$3/1200))</f>
        <v>439657.15367171488</v>
      </c>
      <c r="G767" s="25">
        <f t="shared" si="81"/>
        <v>0</v>
      </c>
      <c r="H767" s="128">
        <f t="shared" ref="H767:H830" si="84">(H766+I766)*(1+($C$3/1200))</f>
        <v>439657.15367171488</v>
      </c>
      <c r="I767" s="25">
        <f t="shared" si="81"/>
        <v>0</v>
      </c>
      <c r="J767" s="4">
        <f t="shared" ref="J767:J830" si="85">B767+D767+F767+H767</f>
        <v>2172548.9940638924</v>
      </c>
      <c r="K767" s="4" t="str">
        <f>IF(J767&gt;$K$5,"YES","")</f>
        <v>YES</v>
      </c>
    </row>
    <row r="768" spans="1:11" x14ac:dyDescent="0.2">
      <c r="A768" s="134">
        <f t="shared" si="79"/>
        <v>64802</v>
      </c>
      <c r="B768" s="123">
        <f t="shared" si="80"/>
        <v>1166151.8567527926</v>
      </c>
      <c r="C768" s="25">
        <f t="shared" si="81"/>
        <v>3321.963513098483</v>
      </c>
      <c r="D768" s="128">
        <f t="shared" si="82"/>
        <v>130469.62131327993</v>
      </c>
      <c r="E768" s="25">
        <f t="shared" si="81"/>
        <v>0</v>
      </c>
      <c r="F768" s="128">
        <f t="shared" si="83"/>
        <v>439679.1365293985</v>
      </c>
      <c r="G768" s="25">
        <f t="shared" si="81"/>
        <v>0</v>
      </c>
      <c r="H768" s="128">
        <f t="shared" si="84"/>
        <v>439679.1365293985</v>
      </c>
      <c r="I768" s="25">
        <f t="shared" si="81"/>
        <v>0</v>
      </c>
      <c r="J768" s="4">
        <f t="shared" si="85"/>
        <v>2175979.7511248696</v>
      </c>
      <c r="K768" s="4" t="str">
        <f>IF(J768&gt;$K$5,"YES","")</f>
        <v>YES</v>
      </c>
    </row>
    <row r="769" spans="1:11" x14ac:dyDescent="0.2">
      <c r="A769" s="134">
        <f t="shared" si="79"/>
        <v>64832</v>
      </c>
      <c r="B769" s="123">
        <f t="shared" si="80"/>
        <v>1169532.2939569044</v>
      </c>
      <c r="C769" s="25">
        <f t="shared" si="81"/>
        <v>3321.963513098483</v>
      </c>
      <c r="D769" s="128">
        <f t="shared" si="82"/>
        <v>130476.14479434562</v>
      </c>
      <c r="E769" s="25">
        <f t="shared" si="81"/>
        <v>0</v>
      </c>
      <c r="F769" s="128">
        <f t="shared" si="83"/>
        <v>439701.120486225</v>
      </c>
      <c r="G769" s="25">
        <f t="shared" si="81"/>
        <v>0</v>
      </c>
      <c r="H769" s="128">
        <f t="shared" si="84"/>
        <v>439701.120486225</v>
      </c>
      <c r="I769" s="25">
        <f t="shared" si="81"/>
        <v>0</v>
      </c>
      <c r="J769" s="4">
        <f t="shared" si="85"/>
        <v>2179410.6797237</v>
      </c>
      <c r="K769" s="4" t="str">
        <f>IF(J769&gt;$K$5,"YES","")</f>
        <v>YES</v>
      </c>
    </row>
    <row r="770" spans="1:11" x14ac:dyDescent="0.2">
      <c r="A770" s="134">
        <f t="shared" si="79"/>
        <v>64863</v>
      </c>
      <c r="B770" s="123">
        <f t="shared" si="80"/>
        <v>1172912.9001828765</v>
      </c>
      <c r="C770" s="25">
        <f t="shared" si="81"/>
        <v>3321.963513098483</v>
      </c>
      <c r="D770" s="128">
        <f t="shared" si="82"/>
        <v>130482.66860158535</v>
      </c>
      <c r="E770" s="25">
        <f t="shared" si="81"/>
        <v>0</v>
      </c>
      <c r="F770" s="128">
        <f t="shared" si="83"/>
        <v>439723.10554224934</v>
      </c>
      <c r="G770" s="25">
        <f t="shared" si="81"/>
        <v>0</v>
      </c>
      <c r="H770" s="128">
        <f t="shared" si="84"/>
        <v>439723.10554224934</v>
      </c>
      <c r="I770" s="25">
        <f t="shared" si="81"/>
        <v>0</v>
      </c>
      <c r="J770" s="4">
        <f t="shared" si="85"/>
        <v>2182841.7798689604</v>
      </c>
      <c r="K770" s="4" t="str">
        <f>IF(J770&gt;$K$5,"YES","")</f>
        <v>YES</v>
      </c>
    </row>
    <row r="771" spans="1:11" x14ac:dyDescent="0.2">
      <c r="A771" s="134">
        <f t="shared" si="79"/>
        <v>64894</v>
      </c>
      <c r="B771" s="123">
        <f t="shared" si="80"/>
        <v>1176293.6754391599</v>
      </c>
      <c r="C771" s="25">
        <f t="shared" si="81"/>
        <v>3321.963513098483</v>
      </c>
      <c r="D771" s="128">
        <f t="shared" si="82"/>
        <v>130489.19273501544</v>
      </c>
      <c r="E771" s="25">
        <f t="shared" si="81"/>
        <v>0</v>
      </c>
      <c r="F771" s="128">
        <f t="shared" si="83"/>
        <v>439745.09169752651</v>
      </c>
      <c r="G771" s="25">
        <f t="shared" si="81"/>
        <v>0</v>
      </c>
      <c r="H771" s="128">
        <f t="shared" si="84"/>
        <v>439745.09169752651</v>
      </c>
      <c r="I771" s="25">
        <f t="shared" si="81"/>
        <v>0</v>
      </c>
      <c r="J771" s="4">
        <f t="shared" si="85"/>
        <v>2186273.0515692285</v>
      </c>
      <c r="K771" s="4" t="str">
        <f>IF(J771&gt;$K$5,"YES","")</f>
        <v>YES</v>
      </c>
    </row>
    <row r="772" spans="1:11" x14ac:dyDescent="0.2">
      <c r="A772" s="134">
        <f t="shared" si="79"/>
        <v>64924</v>
      </c>
      <c r="B772" s="123">
        <f t="shared" si="80"/>
        <v>1179674.619734206</v>
      </c>
      <c r="C772" s="25">
        <f t="shared" si="81"/>
        <v>3321.963513098483</v>
      </c>
      <c r="D772" s="128">
        <f t="shared" si="82"/>
        <v>130495.71719465221</v>
      </c>
      <c r="E772" s="25">
        <f t="shared" si="81"/>
        <v>0</v>
      </c>
      <c r="F772" s="128">
        <f t="shared" si="83"/>
        <v>439767.07895211142</v>
      </c>
      <c r="G772" s="25">
        <f t="shared" si="81"/>
        <v>0</v>
      </c>
      <c r="H772" s="128">
        <f t="shared" si="84"/>
        <v>439767.07895211142</v>
      </c>
      <c r="I772" s="25">
        <f t="shared" si="81"/>
        <v>0</v>
      </c>
      <c r="J772" s="4">
        <f t="shared" si="85"/>
        <v>2189704.494833081</v>
      </c>
      <c r="K772" s="4" t="str">
        <f>IF(J772&gt;$K$5,"YES","")</f>
        <v>YES</v>
      </c>
    </row>
    <row r="773" spans="1:11" x14ac:dyDescent="0.2">
      <c r="A773" s="134">
        <f t="shared" si="79"/>
        <v>64955</v>
      </c>
      <c r="B773" s="123">
        <f t="shared" si="80"/>
        <v>1183055.7330764669</v>
      </c>
      <c r="C773" s="25">
        <f t="shared" si="81"/>
        <v>3321.963513098483</v>
      </c>
      <c r="D773" s="128">
        <f t="shared" si="82"/>
        <v>130502.24198051196</v>
      </c>
      <c r="E773" s="25">
        <f t="shared" si="81"/>
        <v>0</v>
      </c>
      <c r="F773" s="128">
        <f t="shared" si="83"/>
        <v>439789.06730605906</v>
      </c>
      <c r="G773" s="25">
        <f t="shared" si="81"/>
        <v>0</v>
      </c>
      <c r="H773" s="128">
        <f t="shared" si="84"/>
        <v>439789.06730605906</v>
      </c>
      <c r="I773" s="25">
        <f t="shared" si="81"/>
        <v>0</v>
      </c>
      <c r="J773" s="4">
        <f t="shared" si="85"/>
        <v>2193136.1096690968</v>
      </c>
      <c r="K773" s="4" t="str">
        <f>IF(J773&gt;$K$5,"YES","")</f>
        <v>YES</v>
      </c>
    </row>
    <row r="774" spans="1:11" x14ac:dyDescent="0.2">
      <c r="A774" s="134">
        <f t="shared" si="79"/>
        <v>64985</v>
      </c>
      <c r="B774" s="123">
        <f t="shared" si="80"/>
        <v>1186437.0154743949</v>
      </c>
      <c r="C774" s="25">
        <f t="shared" si="81"/>
        <v>3321.963513098483</v>
      </c>
      <c r="D774" s="128">
        <f t="shared" si="82"/>
        <v>130508.767092611</v>
      </c>
      <c r="E774" s="25">
        <f t="shared" si="81"/>
        <v>0</v>
      </c>
      <c r="F774" s="128">
        <f t="shared" si="83"/>
        <v>439811.05675942439</v>
      </c>
      <c r="G774" s="25">
        <f t="shared" si="81"/>
        <v>0</v>
      </c>
      <c r="H774" s="128">
        <f t="shared" si="84"/>
        <v>439811.05675942439</v>
      </c>
      <c r="I774" s="25">
        <f t="shared" si="81"/>
        <v>0</v>
      </c>
      <c r="J774" s="4">
        <f t="shared" si="85"/>
        <v>2196567.8960858546</v>
      </c>
      <c r="K774" s="4" t="str">
        <f>IF(J774&gt;$K$5,"YES","")</f>
        <v>YES</v>
      </c>
    </row>
    <row r="775" spans="1:11" x14ac:dyDescent="0.2">
      <c r="A775" s="134">
        <f t="shared" si="79"/>
        <v>65016</v>
      </c>
      <c r="B775" s="123">
        <f t="shared" si="80"/>
        <v>1189818.4669364428</v>
      </c>
      <c r="C775" s="25">
        <f t="shared" si="81"/>
        <v>3421.6224184914367</v>
      </c>
      <c r="D775" s="128">
        <f t="shared" si="82"/>
        <v>130515.29253096564</v>
      </c>
      <c r="E775" s="25">
        <f t="shared" si="81"/>
        <v>0</v>
      </c>
      <c r="F775" s="128">
        <f t="shared" si="83"/>
        <v>439833.04731226241</v>
      </c>
      <c r="G775" s="25">
        <f t="shared" si="81"/>
        <v>0</v>
      </c>
      <c r="H775" s="128">
        <f t="shared" si="84"/>
        <v>439833.04731226241</v>
      </c>
      <c r="I775" s="25">
        <f t="shared" si="81"/>
        <v>0</v>
      </c>
      <c r="J775" s="4">
        <f t="shared" si="85"/>
        <v>2199999.8540919335</v>
      </c>
      <c r="K775" s="4" t="str">
        <f>IF(J775&gt;$K$5,"YES","")</f>
        <v>YES</v>
      </c>
    </row>
    <row r="776" spans="1:11" x14ac:dyDescent="0.2">
      <c r="A776" s="134">
        <f t="shared" si="79"/>
        <v>65047</v>
      </c>
      <c r="B776" s="123">
        <f t="shared" si="80"/>
        <v>1193299.751359402</v>
      </c>
      <c r="C776" s="25">
        <f t="shared" si="81"/>
        <v>3421.6224184914367</v>
      </c>
      <c r="D776" s="128">
        <f t="shared" si="82"/>
        <v>130521.81829559221</v>
      </c>
      <c r="E776" s="25">
        <f t="shared" si="81"/>
        <v>0</v>
      </c>
      <c r="F776" s="128">
        <f t="shared" si="83"/>
        <v>439855.03896462807</v>
      </c>
      <c r="G776" s="25">
        <f t="shared" si="81"/>
        <v>0</v>
      </c>
      <c r="H776" s="128">
        <f t="shared" si="84"/>
        <v>439855.03896462807</v>
      </c>
      <c r="I776" s="25">
        <f t="shared" si="81"/>
        <v>0</v>
      </c>
      <c r="J776" s="4">
        <f t="shared" si="85"/>
        <v>2203531.6475842502</v>
      </c>
      <c r="K776" s="4" t="str">
        <f>IF(J776&gt;$K$5,"YES","")</f>
        <v>YES</v>
      </c>
    </row>
    <row r="777" spans="1:11" x14ac:dyDescent="0.2">
      <c r="A777" s="134">
        <f t="shared" si="79"/>
        <v>65075</v>
      </c>
      <c r="B777" s="123">
        <f t="shared" si="80"/>
        <v>1196781.2098465825</v>
      </c>
      <c r="C777" s="25">
        <f t="shared" si="81"/>
        <v>3421.6224184914367</v>
      </c>
      <c r="D777" s="128">
        <f t="shared" si="82"/>
        <v>130528.344386507</v>
      </c>
      <c r="E777" s="25">
        <f t="shared" si="81"/>
        <v>2000</v>
      </c>
      <c r="F777" s="128">
        <f t="shared" si="83"/>
        <v>439877.03171657637</v>
      </c>
      <c r="G777" s="25">
        <f t="shared" si="81"/>
        <v>22704.6671992183</v>
      </c>
      <c r="H777" s="128">
        <f t="shared" si="84"/>
        <v>439877.03171657637</v>
      </c>
      <c r="I777" s="25">
        <f t="shared" si="81"/>
        <v>22704.6671992183</v>
      </c>
      <c r="J777" s="4">
        <f t="shared" si="85"/>
        <v>2207063.6176662422</v>
      </c>
      <c r="K777" s="4" t="str">
        <f>IF(J777&gt;$K$5,"YES","")</f>
        <v>YES</v>
      </c>
    </row>
    <row r="778" spans="1:11" x14ac:dyDescent="0.2">
      <c r="A778" s="134">
        <f t="shared" si="79"/>
        <v>65106</v>
      </c>
      <c r="B778" s="123">
        <f t="shared" si="80"/>
        <v>1200262.8424066873</v>
      </c>
      <c r="C778" s="25">
        <f t="shared" si="81"/>
        <v>3421.6224184914367</v>
      </c>
      <c r="D778" s="128">
        <f t="shared" si="82"/>
        <v>132534.97080372635</v>
      </c>
      <c r="E778" s="25">
        <f t="shared" si="81"/>
        <v>0</v>
      </c>
      <c r="F778" s="128">
        <f t="shared" si="83"/>
        <v>462604.8280007405</v>
      </c>
      <c r="G778" s="25">
        <f t="shared" si="81"/>
        <v>0</v>
      </c>
      <c r="H778" s="128">
        <f t="shared" si="84"/>
        <v>462604.8280007405</v>
      </c>
      <c r="I778" s="25">
        <f t="shared" si="81"/>
        <v>0</v>
      </c>
      <c r="J778" s="4">
        <f t="shared" si="85"/>
        <v>2258007.469211895</v>
      </c>
      <c r="K778" s="4" t="str">
        <f>IF(J778&gt;$K$5,"YES","")</f>
        <v>YES</v>
      </c>
    </row>
    <row r="779" spans="1:11" x14ac:dyDescent="0.2">
      <c r="A779" s="134">
        <f t="shared" si="79"/>
        <v>65136</v>
      </c>
      <c r="B779" s="123">
        <f t="shared" si="80"/>
        <v>1203744.6490484201</v>
      </c>
      <c r="C779" s="25">
        <f t="shared" si="81"/>
        <v>3421.6224184914367</v>
      </c>
      <c r="D779" s="128">
        <f t="shared" si="82"/>
        <v>132541.59755226655</v>
      </c>
      <c r="E779" s="25">
        <f t="shared" si="81"/>
        <v>0</v>
      </c>
      <c r="F779" s="128">
        <f t="shared" si="83"/>
        <v>462627.95824214059</v>
      </c>
      <c r="G779" s="25">
        <f t="shared" si="81"/>
        <v>0</v>
      </c>
      <c r="H779" s="128">
        <f t="shared" si="84"/>
        <v>462627.95824214059</v>
      </c>
      <c r="I779" s="25">
        <f t="shared" si="81"/>
        <v>0</v>
      </c>
      <c r="J779" s="4">
        <f t="shared" si="85"/>
        <v>2261542.163084968</v>
      </c>
      <c r="K779" s="4" t="str">
        <f>IF(J779&gt;$K$5,"YES","")</f>
        <v>YES</v>
      </c>
    </row>
    <row r="780" spans="1:11" x14ac:dyDescent="0.2">
      <c r="A780" s="134">
        <f t="shared" si="79"/>
        <v>65167</v>
      </c>
      <c r="B780" s="123">
        <f t="shared" si="80"/>
        <v>1207226.6297804851</v>
      </c>
      <c r="C780" s="25">
        <f t="shared" si="81"/>
        <v>3421.6224184914367</v>
      </c>
      <c r="D780" s="128">
        <f t="shared" si="82"/>
        <v>132548.22463214418</v>
      </c>
      <c r="E780" s="25">
        <f t="shared" si="81"/>
        <v>0</v>
      </c>
      <c r="F780" s="128">
        <f t="shared" si="83"/>
        <v>462651.08964005276</v>
      </c>
      <c r="G780" s="25">
        <f t="shared" si="81"/>
        <v>0</v>
      </c>
      <c r="H780" s="128">
        <f t="shared" si="84"/>
        <v>462651.08964005276</v>
      </c>
      <c r="I780" s="25">
        <f t="shared" si="81"/>
        <v>0</v>
      </c>
      <c r="J780" s="4">
        <f t="shared" si="85"/>
        <v>2265077.0336927348</v>
      </c>
      <c r="K780" s="4" t="str">
        <f>IF(J780&gt;$K$5,"YES","")</f>
        <v>YES</v>
      </c>
    </row>
    <row r="781" spans="1:11" x14ac:dyDescent="0.2">
      <c r="A781" s="134">
        <f t="shared" si="79"/>
        <v>65197</v>
      </c>
      <c r="B781" s="123">
        <f t="shared" si="80"/>
        <v>1210708.7846115865</v>
      </c>
      <c r="C781" s="25">
        <f t="shared" si="81"/>
        <v>3421.6224184914367</v>
      </c>
      <c r="D781" s="128">
        <f t="shared" si="82"/>
        <v>132554.85204337581</v>
      </c>
      <c r="E781" s="25">
        <f t="shared" si="81"/>
        <v>0</v>
      </c>
      <c r="F781" s="128">
        <f t="shared" si="83"/>
        <v>462674.22219453478</v>
      </c>
      <c r="G781" s="25">
        <f t="shared" si="81"/>
        <v>0</v>
      </c>
      <c r="H781" s="128">
        <f t="shared" si="84"/>
        <v>462674.22219453478</v>
      </c>
      <c r="I781" s="25">
        <f t="shared" si="81"/>
        <v>0</v>
      </c>
      <c r="J781" s="4">
        <f t="shared" si="85"/>
        <v>2268612.0810440318</v>
      </c>
      <c r="K781" s="4" t="str">
        <f>IF(J781&gt;$K$5,"YES","")</f>
        <v>YES</v>
      </c>
    </row>
    <row r="782" spans="1:11" x14ac:dyDescent="0.2">
      <c r="A782" s="134">
        <f t="shared" si="79"/>
        <v>65228</v>
      </c>
      <c r="B782" s="123">
        <f t="shared" si="80"/>
        <v>1214191.1135504295</v>
      </c>
      <c r="C782" s="25">
        <f t="shared" si="81"/>
        <v>3421.6224184914367</v>
      </c>
      <c r="D782" s="128">
        <f t="shared" si="82"/>
        <v>132561.47978597798</v>
      </c>
      <c r="E782" s="25">
        <f t="shared" si="81"/>
        <v>0</v>
      </c>
      <c r="F782" s="128">
        <f t="shared" si="83"/>
        <v>462697.35590564454</v>
      </c>
      <c r="G782" s="25">
        <f t="shared" si="81"/>
        <v>0</v>
      </c>
      <c r="H782" s="128">
        <f t="shared" si="84"/>
        <v>462697.35590564454</v>
      </c>
      <c r="I782" s="25">
        <f t="shared" si="81"/>
        <v>0</v>
      </c>
      <c r="J782" s="4">
        <f t="shared" si="85"/>
        <v>2272147.3051476968</v>
      </c>
      <c r="K782" s="4" t="str">
        <f>IF(J782&gt;$K$5,"YES","")</f>
        <v>YES</v>
      </c>
    </row>
    <row r="783" spans="1:11" x14ac:dyDescent="0.2">
      <c r="A783" s="134">
        <f t="shared" si="79"/>
        <v>65259</v>
      </c>
      <c r="B783" s="123">
        <f t="shared" si="80"/>
        <v>1217673.6166057196</v>
      </c>
      <c r="C783" s="25">
        <f t="shared" si="81"/>
        <v>3421.6224184914367</v>
      </c>
      <c r="D783" s="128">
        <f t="shared" si="82"/>
        <v>132568.10785996731</v>
      </c>
      <c r="E783" s="25">
        <f t="shared" si="81"/>
        <v>0</v>
      </c>
      <c r="F783" s="128">
        <f t="shared" si="83"/>
        <v>462720.49077343987</v>
      </c>
      <c r="G783" s="25">
        <f t="shared" si="81"/>
        <v>0</v>
      </c>
      <c r="H783" s="128">
        <f t="shared" si="84"/>
        <v>462720.49077343987</v>
      </c>
      <c r="I783" s="25">
        <f t="shared" si="81"/>
        <v>0</v>
      </c>
      <c r="J783" s="4">
        <f t="shared" si="85"/>
        <v>2275682.7060125666</v>
      </c>
      <c r="K783" s="4" t="str">
        <f>IF(J783&gt;$K$5,"YES","")</f>
        <v>YES</v>
      </c>
    </row>
    <row r="784" spans="1:11" x14ac:dyDescent="0.2">
      <c r="A784" s="134">
        <f t="shared" si="79"/>
        <v>65289</v>
      </c>
      <c r="B784" s="123">
        <f t="shared" si="80"/>
        <v>1221156.2937861623</v>
      </c>
      <c r="C784" s="25">
        <f t="shared" si="81"/>
        <v>3421.6224184914367</v>
      </c>
      <c r="D784" s="128">
        <f t="shared" si="82"/>
        <v>132574.73626536032</v>
      </c>
      <c r="E784" s="25">
        <f t="shared" si="81"/>
        <v>0</v>
      </c>
      <c r="F784" s="128">
        <f t="shared" si="83"/>
        <v>462743.62679797859</v>
      </c>
      <c r="G784" s="25">
        <f t="shared" si="81"/>
        <v>0</v>
      </c>
      <c r="H784" s="128">
        <f t="shared" si="84"/>
        <v>462743.62679797859</v>
      </c>
      <c r="I784" s="25">
        <f t="shared" si="81"/>
        <v>0</v>
      </c>
      <c r="J784" s="4">
        <f t="shared" si="85"/>
        <v>2279218.28364748</v>
      </c>
      <c r="K784" s="4" t="str">
        <f>IF(J784&gt;$K$5,"YES","")</f>
        <v>YES</v>
      </c>
    </row>
    <row r="785" spans="1:11" x14ac:dyDescent="0.2">
      <c r="A785" s="134">
        <f t="shared" si="79"/>
        <v>65320</v>
      </c>
      <c r="B785" s="123">
        <f t="shared" si="80"/>
        <v>1224639.1451004641</v>
      </c>
      <c r="C785" s="25">
        <f t="shared" si="81"/>
        <v>3421.6224184914367</v>
      </c>
      <c r="D785" s="128">
        <f t="shared" si="82"/>
        <v>132581.36500217361</v>
      </c>
      <c r="E785" s="25">
        <f t="shared" si="81"/>
        <v>0</v>
      </c>
      <c r="F785" s="128">
        <f t="shared" si="83"/>
        <v>462766.76397931855</v>
      </c>
      <c r="G785" s="25">
        <f t="shared" si="81"/>
        <v>0</v>
      </c>
      <c r="H785" s="128">
        <f t="shared" si="84"/>
        <v>462766.76397931855</v>
      </c>
      <c r="I785" s="25">
        <f t="shared" si="81"/>
        <v>0</v>
      </c>
      <c r="J785" s="4">
        <f t="shared" si="85"/>
        <v>2282754.0380612751</v>
      </c>
      <c r="K785" s="4" t="str">
        <f>IF(J785&gt;$K$5,"YES","")</f>
        <v>YES</v>
      </c>
    </row>
    <row r="786" spans="1:11" x14ac:dyDescent="0.2">
      <c r="A786" s="134">
        <f t="shared" si="79"/>
        <v>65350</v>
      </c>
      <c r="B786" s="123">
        <f t="shared" si="80"/>
        <v>1228122.1705573315</v>
      </c>
      <c r="C786" s="25">
        <f t="shared" si="81"/>
        <v>3421.6224184914367</v>
      </c>
      <c r="D786" s="128">
        <f t="shared" si="82"/>
        <v>132587.99407042374</v>
      </c>
      <c r="E786" s="25">
        <f t="shared" si="81"/>
        <v>0</v>
      </c>
      <c r="F786" s="128">
        <f t="shared" si="83"/>
        <v>462789.90231751755</v>
      </c>
      <c r="G786" s="25">
        <f t="shared" si="81"/>
        <v>0</v>
      </c>
      <c r="H786" s="128">
        <f t="shared" si="84"/>
        <v>462789.90231751755</v>
      </c>
      <c r="I786" s="25">
        <f t="shared" si="81"/>
        <v>0</v>
      </c>
      <c r="J786" s="4">
        <f t="shared" si="85"/>
        <v>2286289.9692627904</v>
      </c>
      <c r="K786" s="4" t="str">
        <f>IF(J786&gt;$K$5,"YES","")</f>
        <v>YES</v>
      </c>
    </row>
    <row r="787" spans="1:11" x14ac:dyDescent="0.2">
      <c r="A787" s="134">
        <f t="shared" si="79"/>
        <v>65381</v>
      </c>
      <c r="B787" s="123">
        <f t="shared" si="80"/>
        <v>1231605.3701654719</v>
      </c>
      <c r="C787" s="25">
        <f t="shared" si="81"/>
        <v>3524.2710910461801</v>
      </c>
      <c r="D787" s="128">
        <f t="shared" si="82"/>
        <v>132594.62347012726</v>
      </c>
      <c r="E787" s="25">
        <f t="shared" si="81"/>
        <v>0</v>
      </c>
      <c r="F787" s="128">
        <f t="shared" si="83"/>
        <v>462813.04181263346</v>
      </c>
      <c r="G787" s="25">
        <f t="shared" si="81"/>
        <v>0</v>
      </c>
      <c r="H787" s="128">
        <f t="shared" si="84"/>
        <v>462813.04181263346</v>
      </c>
      <c r="I787" s="25">
        <f t="shared" si="81"/>
        <v>0</v>
      </c>
      <c r="J787" s="4">
        <f t="shared" si="85"/>
        <v>2289826.0772608663</v>
      </c>
      <c r="K787" s="4" t="str">
        <f>IF(J787&gt;$K$5,"YES","")</f>
        <v>YES</v>
      </c>
    </row>
    <row r="788" spans="1:11" x14ac:dyDescent="0.2">
      <c r="A788" s="134">
        <f t="shared" si="79"/>
        <v>65412</v>
      </c>
      <c r="B788" s="123">
        <f t="shared" si="80"/>
        <v>1235191.3977385811</v>
      </c>
      <c r="C788" s="25">
        <f t="shared" si="81"/>
        <v>3524.2710910461801</v>
      </c>
      <c r="D788" s="128">
        <f t="shared" si="82"/>
        <v>132601.25320130077</v>
      </c>
      <c r="E788" s="25">
        <f t="shared" si="81"/>
        <v>0</v>
      </c>
      <c r="F788" s="128">
        <f t="shared" si="83"/>
        <v>462836.18246472412</v>
      </c>
      <c r="G788" s="25">
        <f t="shared" si="81"/>
        <v>0</v>
      </c>
      <c r="H788" s="128">
        <f t="shared" si="84"/>
        <v>462836.18246472412</v>
      </c>
      <c r="I788" s="25">
        <f t="shared" si="81"/>
        <v>0</v>
      </c>
      <c r="J788" s="4">
        <f t="shared" si="85"/>
        <v>2293465.0158693301</v>
      </c>
      <c r="K788" s="4" t="str">
        <f>IF(J788&gt;$K$5,"YES","")</f>
        <v>YES</v>
      </c>
    </row>
    <row r="789" spans="1:11" x14ac:dyDescent="0.2">
      <c r="A789" s="134">
        <f t="shared" si="79"/>
        <v>65440</v>
      </c>
      <c r="B789" s="123">
        <f t="shared" si="80"/>
        <v>1238777.604613069</v>
      </c>
      <c r="C789" s="25">
        <f t="shared" si="81"/>
        <v>3524.2710910461801</v>
      </c>
      <c r="D789" s="128">
        <f t="shared" si="82"/>
        <v>132607.88326396086</v>
      </c>
      <c r="E789" s="25">
        <f t="shared" si="81"/>
        <v>2000</v>
      </c>
      <c r="F789" s="128">
        <f t="shared" si="83"/>
        <v>462859.32427384739</v>
      </c>
      <c r="G789" s="25">
        <f t="shared" si="81"/>
        <v>23839.900559179216</v>
      </c>
      <c r="H789" s="128">
        <f t="shared" si="84"/>
        <v>462859.32427384739</v>
      </c>
      <c r="I789" s="25">
        <f t="shared" si="81"/>
        <v>23839.900559179216</v>
      </c>
      <c r="J789" s="4">
        <f t="shared" si="85"/>
        <v>2297104.1364247249</v>
      </c>
      <c r="K789" s="4" t="str">
        <f>IF(J789&gt;$K$5,"YES","")</f>
        <v>YES</v>
      </c>
    </row>
    <row r="790" spans="1:11" x14ac:dyDescent="0.2">
      <c r="A790" s="134">
        <f t="shared" si="79"/>
        <v>65471</v>
      </c>
      <c r="B790" s="123">
        <f t="shared" si="80"/>
        <v>1242363.9907979006</v>
      </c>
      <c r="C790" s="25">
        <f t="shared" si="81"/>
        <v>3524.2710910461801</v>
      </c>
      <c r="D790" s="128">
        <f t="shared" si="82"/>
        <v>134614.61365812406</v>
      </c>
      <c r="E790" s="25">
        <f t="shared" si="81"/>
        <v>0</v>
      </c>
      <c r="F790" s="128">
        <f t="shared" si="83"/>
        <v>486723.55979426828</v>
      </c>
      <c r="G790" s="25">
        <f t="shared" si="81"/>
        <v>0</v>
      </c>
      <c r="H790" s="128">
        <f t="shared" si="84"/>
        <v>486723.55979426828</v>
      </c>
      <c r="I790" s="25">
        <f t="shared" si="81"/>
        <v>0</v>
      </c>
      <c r="J790" s="4">
        <f t="shared" si="85"/>
        <v>2350425.7240445614</v>
      </c>
      <c r="K790" s="4" t="str">
        <f>IF(J790&gt;$K$5,"YES","")</f>
        <v>YES</v>
      </c>
    </row>
    <row r="791" spans="1:11" x14ac:dyDescent="0.2">
      <c r="A791" s="134">
        <f t="shared" si="79"/>
        <v>65501</v>
      </c>
      <c r="B791" s="123">
        <f t="shared" si="80"/>
        <v>1245950.5563020415</v>
      </c>
      <c r="C791" s="25">
        <f t="shared" si="81"/>
        <v>3524.2710910461801</v>
      </c>
      <c r="D791" s="128">
        <f t="shared" si="82"/>
        <v>134621.34438880699</v>
      </c>
      <c r="E791" s="25">
        <f t="shared" si="81"/>
        <v>0</v>
      </c>
      <c r="F791" s="128">
        <f t="shared" si="83"/>
        <v>486747.89597225806</v>
      </c>
      <c r="G791" s="25">
        <f t="shared" si="81"/>
        <v>0</v>
      </c>
      <c r="H791" s="128">
        <f t="shared" si="84"/>
        <v>486747.89597225806</v>
      </c>
      <c r="I791" s="25">
        <f t="shared" si="81"/>
        <v>0</v>
      </c>
      <c r="J791" s="4">
        <f t="shared" si="85"/>
        <v>2354067.6926353644</v>
      </c>
      <c r="K791" s="4" t="str">
        <f>IF(J791&gt;$K$5,"YES","")</f>
        <v>YES</v>
      </c>
    </row>
    <row r="792" spans="1:11" x14ac:dyDescent="0.2">
      <c r="A792" s="134">
        <f t="shared" si="79"/>
        <v>65532</v>
      </c>
      <c r="B792" s="123">
        <f t="shared" si="80"/>
        <v>1249537.3011344576</v>
      </c>
      <c r="C792" s="25">
        <f t="shared" si="81"/>
        <v>3524.2710910461801</v>
      </c>
      <c r="D792" s="128">
        <f t="shared" si="82"/>
        <v>134628.07545602645</v>
      </c>
      <c r="E792" s="25">
        <f t="shared" si="81"/>
        <v>0</v>
      </c>
      <c r="F792" s="128">
        <f t="shared" si="83"/>
        <v>486772.2333670567</v>
      </c>
      <c r="G792" s="25">
        <f t="shared" si="81"/>
        <v>0</v>
      </c>
      <c r="H792" s="128">
        <f t="shared" si="84"/>
        <v>486772.2333670567</v>
      </c>
      <c r="I792" s="25">
        <f t="shared" si="81"/>
        <v>0</v>
      </c>
      <c r="J792" s="4">
        <f t="shared" si="85"/>
        <v>2357709.8433245975</v>
      </c>
      <c r="K792" s="4" t="str">
        <f>IF(J792&gt;$K$5,"YES","")</f>
        <v>YES</v>
      </c>
    </row>
    <row r="793" spans="1:11" x14ac:dyDescent="0.2">
      <c r="A793" s="134">
        <f t="shared" si="79"/>
        <v>65562</v>
      </c>
      <c r="B793" s="123">
        <f t="shared" si="80"/>
        <v>1253124.2253041153</v>
      </c>
      <c r="C793" s="25">
        <f t="shared" si="81"/>
        <v>3524.2710910461801</v>
      </c>
      <c r="D793" s="128">
        <f t="shared" si="82"/>
        <v>134634.80685979925</v>
      </c>
      <c r="E793" s="25">
        <f t="shared" si="81"/>
        <v>0</v>
      </c>
      <c r="F793" s="128">
        <f t="shared" si="83"/>
        <v>486796.57197872509</v>
      </c>
      <c r="G793" s="25">
        <f t="shared" si="81"/>
        <v>0</v>
      </c>
      <c r="H793" s="128">
        <f t="shared" si="84"/>
        <v>486796.57197872509</v>
      </c>
      <c r="I793" s="25">
        <f t="shared" si="81"/>
        <v>0</v>
      </c>
      <c r="J793" s="4">
        <f t="shared" si="85"/>
        <v>2361352.1761213648</v>
      </c>
      <c r="K793" s="4" t="str">
        <f>IF(J793&gt;$K$5,"YES","")</f>
        <v>YES</v>
      </c>
    </row>
    <row r="794" spans="1:11" x14ac:dyDescent="0.2">
      <c r="A794" s="134">
        <f t="shared" si="79"/>
        <v>65593</v>
      </c>
      <c r="B794" s="123">
        <f t="shared" si="80"/>
        <v>1256711.3288199815</v>
      </c>
      <c r="C794" s="25">
        <f t="shared" si="81"/>
        <v>3524.2710910461801</v>
      </c>
      <c r="D794" s="128">
        <f t="shared" si="82"/>
        <v>134641.53860014226</v>
      </c>
      <c r="E794" s="25">
        <f t="shared" si="81"/>
        <v>0</v>
      </c>
      <c r="F794" s="128">
        <f t="shared" si="83"/>
        <v>486820.9118073241</v>
      </c>
      <c r="G794" s="25">
        <f t="shared" si="81"/>
        <v>0</v>
      </c>
      <c r="H794" s="128">
        <f t="shared" si="84"/>
        <v>486820.9118073241</v>
      </c>
      <c r="I794" s="25">
        <f t="shared" si="81"/>
        <v>0</v>
      </c>
      <c r="J794" s="4">
        <f t="shared" si="85"/>
        <v>2364994.691034772</v>
      </c>
      <c r="K794" s="4" t="str">
        <f>IF(J794&gt;$K$5,"YES","")</f>
        <v>YES</v>
      </c>
    </row>
    <row r="795" spans="1:11" x14ac:dyDescent="0.2">
      <c r="A795" s="134">
        <f t="shared" si="79"/>
        <v>65624</v>
      </c>
      <c r="B795" s="123">
        <f t="shared" si="80"/>
        <v>1260298.6116910235</v>
      </c>
      <c r="C795" s="25">
        <f t="shared" si="81"/>
        <v>3524.2710910461801</v>
      </c>
      <c r="D795" s="128">
        <f t="shared" si="82"/>
        <v>134648.27067707229</v>
      </c>
      <c r="E795" s="25">
        <f t="shared" si="81"/>
        <v>0</v>
      </c>
      <c r="F795" s="128">
        <f t="shared" si="83"/>
        <v>486845.25285291451</v>
      </c>
      <c r="G795" s="25">
        <f t="shared" si="81"/>
        <v>0</v>
      </c>
      <c r="H795" s="128">
        <f t="shared" si="84"/>
        <v>486845.25285291451</v>
      </c>
      <c r="I795" s="25">
        <f t="shared" si="81"/>
        <v>0</v>
      </c>
      <c r="J795" s="4">
        <f t="shared" si="85"/>
        <v>2368637.3880739245</v>
      </c>
      <c r="K795" s="4" t="str">
        <f>IF(J795&gt;$K$5,"YES","")</f>
        <v>YES</v>
      </c>
    </row>
    <row r="796" spans="1:11" x14ac:dyDescent="0.2">
      <c r="A796" s="134">
        <f t="shared" si="79"/>
        <v>65654</v>
      </c>
      <c r="B796" s="123">
        <f t="shared" si="80"/>
        <v>1263886.073926209</v>
      </c>
      <c r="C796" s="25">
        <f t="shared" si="81"/>
        <v>3524.2710910461801</v>
      </c>
      <c r="D796" s="128">
        <f t="shared" si="82"/>
        <v>134655.00309060616</v>
      </c>
      <c r="E796" s="25">
        <f t="shared" si="81"/>
        <v>0</v>
      </c>
      <c r="F796" s="128">
        <f t="shared" si="83"/>
        <v>486869.5951155572</v>
      </c>
      <c r="G796" s="25">
        <f t="shared" si="81"/>
        <v>0</v>
      </c>
      <c r="H796" s="128">
        <f t="shared" si="84"/>
        <v>486869.5951155572</v>
      </c>
      <c r="I796" s="25">
        <f t="shared" si="81"/>
        <v>0</v>
      </c>
      <c r="J796" s="4">
        <f t="shared" si="85"/>
        <v>2372280.2672479297</v>
      </c>
      <c r="K796" s="4" t="str">
        <f>IF(J796&gt;$K$5,"YES","")</f>
        <v>YES</v>
      </c>
    </row>
    <row r="797" spans="1:11" x14ac:dyDescent="0.2">
      <c r="A797" s="134">
        <f t="shared" si="79"/>
        <v>65685</v>
      </c>
      <c r="B797" s="123">
        <f t="shared" si="80"/>
        <v>1267473.7155345064</v>
      </c>
      <c r="C797" s="25">
        <f t="shared" si="81"/>
        <v>3524.2710910461801</v>
      </c>
      <c r="D797" s="128">
        <f t="shared" si="82"/>
        <v>134661.7358407607</v>
      </c>
      <c r="E797" s="25">
        <f t="shared" si="81"/>
        <v>0</v>
      </c>
      <c r="F797" s="128">
        <f t="shared" si="83"/>
        <v>486893.938595313</v>
      </c>
      <c r="G797" s="25">
        <f t="shared" si="81"/>
        <v>0</v>
      </c>
      <c r="H797" s="128">
        <f t="shared" si="84"/>
        <v>486893.938595313</v>
      </c>
      <c r="I797" s="25">
        <f t="shared" si="81"/>
        <v>0</v>
      </c>
      <c r="J797" s="4">
        <f t="shared" si="85"/>
        <v>2375923.3285658932</v>
      </c>
      <c r="K797" s="4" t="str">
        <f>IF(J797&gt;$K$5,"YES","")</f>
        <v>YES</v>
      </c>
    </row>
    <row r="798" spans="1:11" x14ac:dyDescent="0.2">
      <c r="A798" s="134">
        <f t="shared" si="79"/>
        <v>65715</v>
      </c>
      <c r="B798" s="123">
        <f t="shared" si="80"/>
        <v>1271061.5365248842</v>
      </c>
      <c r="C798" s="25">
        <f t="shared" si="81"/>
        <v>3524.2710910461801</v>
      </c>
      <c r="D798" s="128">
        <f t="shared" si="82"/>
        <v>134668.46892755275</v>
      </c>
      <c r="E798" s="25">
        <f t="shared" si="81"/>
        <v>0</v>
      </c>
      <c r="F798" s="128">
        <f t="shared" si="83"/>
        <v>486918.28329224279</v>
      </c>
      <c r="G798" s="25">
        <f t="shared" si="81"/>
        <v>0</v>
      </c>
      <c r="H798" s="128">
        <f t="shared" si="84"/>
        <v>486918.28329224279</v>
      </c>
      <c r="I798" s="25">
        <f t="shared" si="81"/>
        <v>0</v>
      </c>
      <c r="J798" s="4">
        <f t="shared" si="85"/>
        <v>2379566.5720369224</v>
      </c>
      <c r="K798" s="4" t="str">
        <f>IF(J798&gt;$K$5,"YES","")</f>
        <v>YES</v>
      </c>
    </row>
    <row r="799" spans="1:11" x14ac:dyDescent="0.2">
      <c r="A799" s="134">
        <f t="shared" si="79"/>
        <v>65746</v>
      </c>
      <c r="B799" s="123">
        <f t="shared" si="80"/>
        <v>1274649.5369063113</v>
      </c>
      <c r="C799" s="25">
        <f t="shared" si="81"/>
        <v>3629.999223777565</v>
      </c>
      <c r="D799" s="128">
        <f t="shared" si="82"/>
        <v>134675.20235099914</v>
      </c>
      <c r="E799" s="25">
        <f t="shared" si="81"/>
        <v>0</v>
      </c>
      <c r="F799" s="128">
        <f t="shared" si="83"/>
        <v>486942.62920640747</v>
      </c>
      <c r="G799" s="25">
        <f t="shared" si="81"/>
        <v>0</v>
      </c>
      <c r="H799" s="128">
        <f t="shared" si="84"/>
        <v>486942.62920640747</v>
      </c>
      <c r="I799" s="25">
        <f t="shared" si="81"/>
        <v>0</v>
      </c>
      <c r="J799" s="4">
        <f t="shared" si="85"/>
        <v>2383209.9976701252</v>
      </c>
      <c r="K799" s="4" t="str">
        <f>IF(J799&gt;$K$5,"YES","")</f>
        <v>YES</v>
      </c>
    </row>
    <row r="800" spans="1:11" x14ac:dyDescent="0.2">
      <c r="A800" s="134">
        <f t="shared" si="79"/>
        <v>65777</v>
      </c>
      <c r="B800" s="123">
        <f t="shared" si="80"/>
        <v>1278343.4501068955</v>
      </c>
      <c r="C800" s="25">
        <f t="shared" si="81"/>
        <v>3629.999223777565</v>
      </c>
      <c r="D800" s="128">
        <f t="shared" si="82"/>
        <v>134681.93611111669</v>
      </c>
      <c r="E800" s="25">
        <f t="shared" si="81"/>
        <v>0</v>
      </c>
      <c r="F800" s="128">
        <f t="shared" si="83"/>
        <v>486966.97633786785</v>
      </c>
      <c r="G800" s="25">
        <f t="shared" si="81"/>
        <v>0</v>
      </c>
      <c r="H800" s="128">
        <f t="shared" si="84"/>
        <v>486966.97633786785</v>
      </c>
      <c r="I800" s="25">
        <f t="shared" si="81"/>
        <v>0</v>
      </c>
      <c r="J800" s="4">
        <f t="shared" si="85"/>
        <v>2386959.3388937479</v>
      </c>
      <c r="K800" s="4" t="str">
        <f>IF(J800&gt;$K$5,"YES","")</f>
        <v>YES</v>
      </c>
    </row>
    <row r="801" spans="1:11" x14ac:dyDescent="0.2">
      <c r="A801" s="134">
        <f t="shared" si="79"/>
        <v>65806</v>
      </c>
      <c r="B801" s="123">
        <f t="shared" si="80"/>
        <v>1282037.5480031397</v>
      </c>
      <c r="C801" s="25">
        <f t="shared" si="81"/>
        <v>3629.999223777565</v>
      </c>
      <c r="D801" s="128">
        <f t="shared" si="82"/>
        <v>134688.67020792226</v>
      </c>
      <c r="E801" s="25">
        <f t="shared" si="81"/>
        <v>2000</v>
      </c>
      <c r="F801" s="128">
        <f t="shared" si="83"/>
        <v>486991.32468668482</v>
      </c>
      <c r="G801" s="25">
        <f t="shared" si="81"/>
        <v>25031.895587138177</v>
      </c>
      <c r="H801" s="128">
        <f t="shared" si="84"/>
        <v>486991.32468668482</v>
      </c>
      <c r="I801" s="25">
        <f t="shared" si="81"/>
        <v>25031.895587138177</v>
      </c>
      <c r="J801" s="4">
        <f t="shared" si="85"/>
        <v>2390708.8675844315</v>
      </c>
      <c r="K801" s="4" t="str">
        <f>IF(J801&gt;$K$5,"YES","")</f>
        <v>YES</v>
      </c>
    </row>
    <row r="802" spans="1:11" x14ac:dyDescent="0.2">
      <c r="A802" s="134">
        <f t="shared" si="79"/>
        <v>65837</v>
      </c>
      <c r="B802" s="123">
        <f t="shared" si="80"/>
        <v>1285731.8306042787</v>
      </c>
      <c r="C802" s="25">
        <f t="shared" si="81"/>
        <v>3629.999223777565</v>
      </c>
      <c r="D802" s="128">
        <f t="shared" si="82"/>
        <v>136695.50464143266</v>
      </c>
      <c r="E802" s="25">
        <f t="shared" si="81"/>
        <v>0</v>
      </c>
      <c r="F802" s="128">
        <f t="shared" si="83"/>
        <v>512048.82143483678</v>
      </c>
      <c r="G802" s="25">
        <f t="shared" si="81"/>
        <v>0</v>
      </c>
      <c r="H802" s="128">
        <f t="shared" si="84"/>
        <v>512048.82143483678</v>
      </c>
      <c r="I802" s="25">
        <f t="shared" si="81"/>
        <v>0</v>
      </c>
      <c r="J802" s="4">
        <f t="shared" si="85"/>
        <v>2446524.9781153849</v>
      </c>
      <c r="K802" s="4" t="str">
        <f>IF(J802&gt;$K$5,"YES","")</f>
        <v>YES</v>
      </c>
    </row>
    <row r="803" spans="1:11" x14ac:dyDescent="0.2">
      <c r="A803" s="134">
        <f t="shared" si="79"/>
        <v>65867</v>
      </c>
      <c r="B803" s="123">
        <f t="shared" si="80"/>
        <v>1289426.2979195479</v>
      </c>
      <c r="C803" s="25">
        <f t="shared" si="81"/>
        <v>3629.999223777565</v>
      </c>
      <c r="D803" s="128">
        <f t="shared" si="82"/>
        <v>136702.33941666476</v>
      </c>
      <c r="E803" s="25">
        <f t="shared" si="81"/>
        <v>0</v>
      </c>
      <c r="F803" s="128">
        <f t="shared" si="83"/>
        <v>512074.4238759086</v>
      </c>
      <c r="G803" s="25">
        <f t="shared" si="81"/>
        <v>0</v>
      </c>
      <c r="H803" s="128">
        <f t="shared" si="84"/>
        <v>512074.4238759086</v>
      </c>
      <c r="I803" s="25">
        <f t="shared" si="81"/>
        <v>0</v>
      </c>
      <c r="J803" s="4">
        <f t="shared" si="85"/>
        <v>2450277.4850880299</v>
      </c>
      <c r="K803" s="4" t="str">
        <f>IF(J803&gt;$K$5,"YES","")</f>
        <v>YES</v>
      </c>
    </row>
    <row r="804" spans="1:11" x14ac:dyDescent="0.2">
      <c r="A804" s="134">
        <f t="shared" si="79"/>
        <v>65898</v>
      </c>
      <c r="B804" s="123">
        <f t="shared" si="80"/>
        <v>1293120.9499581826</v>
      </c>
      <c r="C804" s="25">
        <f t="shared" si="81"/>
        <v>3629.999223777565</v>
      </c>
      <c r="D804" s="128">
        <f t="shared" si="82"/>
        <v>136709.17453363561</v>
      </c>
      <c r="E804" s="25">
        <f t="shared" si="81"/>
        <v>0</v>
      </c>
      <c r="F804" s="128">
        <f t="shared" si="83"/>
        <v>512100.02759710245</v>
      </c>
      <c r="G804" s="25">
        <f t="shared" si="81"/>
        <v>0</v>
      </c>
      <c r="H804" s="128">
        <f t="shared" si="84"/>
        <v>512100.02759710245</v>
      </c>
      <c r="I804" s="25">
        <f t="shared" si="81"/>
        <v>0</v>
      </c>
      <c r="J804" s="4">
        <f t="shared" si="85"/>
        <v>2454030.1796860229</v>
      </c>
      <c r="K804" s="4" t="str">
        <f>IF(J804&gt;$K$5,"YES","")</f>
        <v>YES</v>
      </c>
    </row>
    <row r="805" spans="1:11" x14ac:dyDescent="0.2">
      <c r="A805" s="134">
        <f t="shared" si="79"/>
        <v>65928</v>
      </c>
      <c r="B805" s="123">
        <f t="shared" si="80"/>
        <v>1296815.7867294194</v>
      </c>
      <c r="C805" s="25">
        <f t="shared" si="81"/>
        <v>3629.999223777565</v>
      </c>
      <c r="D805" s="128">
        <f t="shared" si="82"/>
        <v>136716.00999236232</v>
      </c>
      <c r="E805" s="25">
        <f t="shared" si="81"/>
        <v>0</v>
      </c>
      <c r="F805" s="128">
        <f t="shared" si="83"/>
        <v>512125.63259848236</v>
      </c>
      <c r="G805" s="25">
        <f t="shared" si="81"/>
        <v>0</v>
      </c>
      <c r="H805" s="128">
        <f t="shared" si="84"/>
        <v>512125.63259848236</v>
      </c>
      <c r="I805" s="25">
        <f t="shared" si="81"/>
        <v>0</v>
      </c>
      <c r="J805" s="4">
        <f t="shared" si="85"/>
        <v>2457783.0619187462</v>
      </c>
      <c r="K805" s="4" t="str">
        <f>IF(J805&gt;$K$5,"YES","")</f>
        <v>YES</v>
      </c>
    </row>
    <row r="806" spans="1:11" x14ac:dyDescent="0.2">
      <c r="A806" s="134">
        <f t="shared" si="79"/>
        <v>65959</v>
      </c>
      <c r="B806" s="123">
        <f t="shared" si="80"/>
        <v>1300510.8082424947</v>
      </c>
      <c r="C806" s="25">
        <f t="shared" si="81"/>
        <v>3629.999223777565</v>
      </c>
      <c r="D806" s="128">
        <f t="shared" si="82"/>
        <v>136722.84579286195</v>
      </c>
      <c r="E806" s="25">
        <f t="shared" si="81"/>
        <v>0</v>
      </c>
      <c r="F806" s="128">
        <f t="shared" si="83"/>
        <v>512151.23888011236</v>
      </c>
      <c r="G806" s="25">
        <f t="shared" si="81"/>
        <v>0</v>
      </c>
      <c r="H806" s="128">
        <f t="shared" si="84"/>
        <v>512151.23888011236</v>
      </c>
      <c r="I806" s="25">
        <f t="shared" si="81"/>
        <v>0</v>
      </c>
      <c r="J806" s="4">
        <f t="shared" si="85"/>
        <v>2461536.1317955814</v>
      </c>
      <c r="K806" s="4" t="str">
        <f>IF(J806&gt;$K$5,"YES","")</f>
        <v>YES</v>
      </c>
    </row>
    <row r="807" spans="1:11" x14ac:dyDescent="0.2">
      <c r="A807" s="134">
        <f t="shared" si="79"/>
        <v>65990</v>
      </c>
      <c r="B807" s="123">
        <f t="shared" si="80"/>
        <v>1304206.0145066457</v>
      </c>
      <c r="C807" s="25">
        <f t="shared" si="81"/>
        <v>3629.999223777565</v>
      </c>
      <c r="D807" s="128">
        <f t="shared" si="82"/>
        <v>136729.6819351516</v>
      </c>
      <c r="E807" s="25">
        <f t="shared" si="81"/>
        <v>0</v>
      </c>
      <c r="F807" s="128">
        <f t="shared" si="83"/>
        <v>512176.84644205641</v>
      </c>
      <c r="G807" s="25">
        <f t="shared" si="81"/>
        <v>0</v>
      </c>
      <c r="H807" s="128">
        <f t="shared" si="84"/>
        <v>512176.84644205641</v>
      </c>
      <c r="I807" s="25">
        <f t="shared" si="81"/>
        <v>0</v>
      </c>
      <c r="J807" s="4">
        <f t="shared" si="85"/>
        <v>2465289.3893259102</v>
      </c>
      <c r="K807" s="4" t="str">
        <f>IF(J807&gt;$K$5,"YES","")</f>
        <v>YES</v>
      </c>
    </row>
    <row r="808" spans="1:11" x14ac:dyDescent="0.2">
      <c r="A808" s="134">
        <f t="shared" si="79"/>
        <v>66020</v>
      </c>
      <c r="B808" s="123">
        <f t="shared" si="80"/>
        <v>1307901.40553111</v>
      </c>
      <c r="C808" s="25">
        <f t="shared" si="81"/>
        <v>3629.999223777565</v>
      </c>
      <c r="D808" s="128">
        <f t="shared" si="82"/>
        <v>136736.51841924837</v>
      </c>
      <c r="E808" s="25">
        <f t="shared" si="81"/>
        <v>0</v>
      </c>
      <c r="F808" s="128">
        <f t="shared" si="83"/>
        <v>512202.45528437855</v>
      </c>
      <c r="G808" s="25">
        <f t="shared" si="81"/>
        <v>0</v>
      </c>
      <c r="H808" s="128">
        <f t="shared" si="84"/>
        <v>512202.45528437855</v>
      </c>
      <c r="I808" s="25">
        <f t="shared" si="81"/>
        <v>0</v>
      </c>
      <c r="J808" s="4">
        <f t="shared" si="85"/>
        <v>2469042.8345191153</v>
      </c>
      <c r="K808" s="4" t="str">
        <f>IF(J808&gt;$K$5,"YES","")</f>
        <v>YES</v>
      </c>
    </row>
    <row r="809" spans="1:11" x14ac:dyDescent="0.2">
      <c r="A809" s="134">
        <f t="shared" si="79"/>
        <v>66051</v>
      </c>
      <c r="B809" s="123">
        <f t="shared" si="80"/>
        <v>1311596.9813251256</v>
      </c>
      <c r="C809" s="25">
        <f t="shared" si="81"/>
        <v>3629.999223777565</v>
      </c>
      <c r="D809" s="128">
        <f t="shared" si="82"/>
        <v>136743.35524516934</v>
      </c>
      <c r="E809" s="25">
        <f t="shared" si="81"/>
        <v>0</v>
      </c>
      <c r="F809" s="128">
        <f t="shared" si="83"/>
        <v>512228.0654071428</v>
      </c>
      <c r="G809" s="25">
        <f t="shared" si="81"/>
        <v>0</v>
      </c>
      <c r="H809" s="128">
        <f t="shared" si="84"/>
        <v>512228.0654071428</v>
      </c>
      <c r="I809" s="25">
        <f t="shared" si="81"/>
        <v>0</v>
      </c>
      <c r="J809" s="4">
        <f t="shared" si="85"/>
        <v>2472796.4673845805</v>
      </c>
      <c r="K809" s="4" t="str">
        <f>IF(J809&gt;$K$5,"YES","")</f>
        <v>YES</v>
      </c>
    </row>
    <row r="810" spans="1:11" x14ac:dyDescent="0.2">
      <c r="A810" s="134">
        <f t="shared" si="79"/>
        <v>66081</v>
      </c>
      <c r="B810" s="123">
        <f t="shared" si="80"/>
        <v>1315292.7418979306</v>
      </c>
      <c r="C810" s="25">
        <f t="shared" si="81"/>
        <v>3629.999223777565</v>
      </c>
      <c r="D810" s="128">
        <f t="shared" si="82"/>
        <v>136750.19241293162</v>
      </c>
      <c r="E810" s="25">
        <f t="shared" si="81"/>
        <v>0</v>
      </c>
      <c r="F810" s="128">
        <f t="shared" si="83"/>
        <v>512253.67681041319</v>
      </c>
      <c r="G810" s="25">
        <f t="shared" si="81"/>
        <v>0</v>
      </c>
      <c r="H810" s="128">
        <f t="shared" si="84"/>
        <v>512253.67681041319</v>
      </c>
      <c r="I810" s="25">
        <f t="shared" si="81"/>
        <v>0</v>
      </c>
      <c r="J810" s="4">
        <f t="shared" si="85"/>
        <v>2476550.2879316886</v>
      </c>
      <c r="K810" s="4" t="str">
        <f>IF(J810&gt;$K$5,"YES","")</f>
        <v>YES</v>
      </c>
    </row>
    <row r="811" spans="1:11" x14ac:dyDescent="0.2">
      <c r="A811" s="134">
        <f t="shared" si="79"/>
        <v>66112</v>
      </c>
      <c r="B811" s="123">
        <f t="shared" si="80"/>
        <v>1318988.6872587644</v>
      </c>
      <c r="C811" s="25">
        <f t="shared" si="81"/>
        <v>3738.8992004908923</v>
      </c>
      <c r="D811" s="128">
        <f t="shared" si="82"/>
        <v>136757.02992255229</v>
      </c>
      <c r="E811" s="25">
        <f t="shared" si="81"/>
        <v>0</v>
      </c>
      <c r="F811" s="128">
        <f t="shared" si="83"/>
        <v>512279.28949425375</v>
      </c>
      <c r="G811" s="25">
        <f t="shared" si="81"/>
        <v>0</v>
      </c>
      <c r="H811" s="128">
        <f t="shared" si="84"/>
        <v>512279.28949425375</v>
      </c>
      <c r="I811" s="25">
        <f t="shared" si="81"/>
        <v>0</v>
      </c>
      <c r="J811" s="4">
        <f t="shared" si="85"/>
        <v>2480304.296169824</v>
      </c>
      <c r="K811" s="4" t="str">
        <f>IF(J811&gt;$K$5,"YES","")</f>
        <v>YES</v>
      </c>
    </row>
    <row r="812" spans="1:11" x14ac:dyDescent="0.2">
      <c r="A812" s="134">
        <f t="shared" si="79"/>
        <v>66143</v>
      </c>
      <c r="B812" s="123">
        <f t="shared" si="80"/>
        <v>1322793.7228385785</v>
      </c>
      <c r="C812" s="25">
        <f t="shared" si="81"/>
        <v>3738.8992004908923</v>
      </c>
      <c r="D812" s="128">
        <f t="shared" si="82"/>
        <v>136763.86777404844</v>
      </c>
      <c r="E812" s="25">
        <f t="shared" si="81"/>
        <v>0</v>
      </c>
      <c r="F812" s="128">
        <f t="shared" si="83"/>
        <v>512304.90345872851</v>
      </c>
      <c r="G812" s="25">
        <f t="shared" si="81"/>
        <v>0</v>
      </c>
      <c r="H812" s="128">
        <f t="shared" si="84"/>
        <v>512304.90345872851</v>
      </c>
      <c r="I812" s="25">
        <f t="shared" si="81"/>
        <v>0</v>
      </c>
      <c r="J812" s="4">
        <f t="shared" si="85"/>
        <v>2484167.397530084</v>
      </c>
      <c r="K812" s="4" t="str">
        <f>IF(J812&gt;$K$5,"YES","")</f>
        <v>YES</v>
      </c>
    </row>
    <row r="813" spans="1:11" x14ac:dyDescent="0.2">
      <c r="A813" s="134">
        <f t="shared" si="79"/>
        <v>66171</v>
      </c>
      <c r="B813" s="123">
        <f t="shared" si="80"/>
        <v>1326598.9486701714</v>
      </c>
      <c r="C813" s="25">
        <f t="shared" si="81"/>
        <v>3738.8992004908923</v>
      </c>
      <c r="D813" s="128">
        <f t="shared" si="82"/>
        <v>136770.70596743716</v>
      </c>
      <c r="E813" s="25">
        <f t="shared" si="81"/>
        <v>2000</v>
      </c>
      <c r="F813" s="128">
        <f t="shared" si="83"/>
        <v>512330.5187039015</v>
      </c>
      <c r="G813" s="25">
        <f t="shared" si="81"/>
        <v>26283.490366495087</v>
      </c>
      <c r="H813" s="128">
        <f t="shared" si="84"/>
        <v>512330.5187039015</v>
      </c>
      <c r="I813" s="25">
        <f t="shared" si="81"/>
        <v>26283.490366495087</v>
      </c>
      <c r="J813" s="4">
        <f t="shared" si="85"/>
        <v>2488030.6920454116</v>
      </c>
      <c r="K813" s="4" t="str">
        <f>IF(J813&gt;$K$5,"YES","")</f>
        <v>YES</v>
      </c>
    </row>
    <row r="814" spans="1:11" x14ac:dyDescent="0.2">
      <c r="A814" s="134">
        <f t="shared" si="79"/>
        <v>66202</v>
      </c>
      <c r="B814" s="123">
        <f t="shared" si="80"/>
        <v>1330404.3647630559</v>
      </c>
      <c r="C814" s="25">
        <f t="shared" si="81"/>
        <v>3738.8992004908923</v>
      </c>
      <c r="D814" s="128">
        <f t="shared" si="82"/>
        <v>138777.64450273555</v>
      </c>
      <c r="E814" s="25">
        <f t="shared" si="81"/>
        <v>0</v>
      </c>
      <c r="F814" s="128">
        <f t="shared" si="83"/>
        <v>538640.93977085012</v>
      </c>
      <c r="G814" s="25">
        <f t="shared" si="81"/>
        <v>0</v>
      </c>
      <c r="H814" s="128">
        <f t="shared" si="84"/>
        <v>538640.93977085012</v>
      </c>
      <c r="I814" s="25">
        <f t="shared" si="81"/>
        <v>0</v>
      </c>
      <c r="J814" s="4">
        <f t="shared" si="85"/>
        <v>2546463.8888074914</v>
      </c>
      <c r="K814" s="4" t="str">
        <f>IF(J814&gt;$K$5,"YES","")</f>
        <v>YES</v>
      </c>
    </row>
    <row r="815" spans="1:11" x14ac:dyDescent="0.2">
      <c r="A815" s="134">
        <f t="shared" si="79"/>
        <v>66232</v>
      </c>
      <c r="B815" s="123">
        <f t="shared" si="80"/>
        <v>1334209.9711267452</v>
      </c>
      <c r="C815" s="25">
        <f t="shared" si="81"/>
        <v>3738.8992004908923</v>
      </c>
      <c r="D815" s="128">
        <f t="shared" si="82"/>
        <v>138784.58338496072</v>
      </c>
      <c r="E815" s="25">
        <f t="shared" si="81"/>
        <v>0</v>
      </c>
      <c r="F815" s="128">
        <f t="shared" si="83"/>
        <v>538667.87181783875</v>
      </c>
      <c r="G815" s="25">
        <f t="shared" si="81"/>
        <v>0</v>
      </c>
      <c r="H815" s="128">
        <f t="shared" si="84"/>
        <v>538667.87181783875</v>
      </c>
      <c r="I815" s="25">
        <f t="shared" si="81"/>
        <v>0</v>
      </c>
      <c r="J815" s="4">
        <f t="shared" si="85"/>
        <v>2550330.2981473836</v>
      </c>
      <c r="K815" s="4" t="str">
        <f>IF(J815&gt;$K$5,"YES","")</f>
        <v>YES</v>
      </c>
    </row>
    <row r="816" spans="1:11" x14ac:dyDescent="0.2">
      <c r="A816" s="134">
        <f t="shared" si="79"/>
        <v>66263</v>
      </c>
      <c r="B816" s="123">
        <f t="shared" si="80"/>
        <v>1338015.7677707525</v>
      </c>
      <c r="C816" s="25">
        <f t="shared" si="81"/>
        <v>3738.8992004908923</v>
      </c>
      <c r="D816" s="128">
        <f t="shared" si="82"/>
        <v>138791.52261412996</v>
      </c>
      <c r="E816" s="25">
        <f t="shared" si="81"/>
        <v>0</v>
      </c>
      <c r="F816" s="128">
        <f t="shared" si="83"/>
        <v>538694.80521142972</v>
      </c>
      <c r="G816" s="25">
        <f t="shared" si="81"/>
        <v>0</v>
      </c>
      <c r="H816" s="128">
        <f t="shared" si="84"/>
        <v>538694.80521142972</v>
      </c>
      <c r="I816" s="25">
        <f t="shared" si="81"/>
        <v>0</v>
      </c>
      <c r="J816" s="4">
        <f t="shared" si="85"/>
        <v>2554196.900807742</v>
      </c>
      <c r="K816" s="4" t="str">
        <f>IF(J816&gt;$K$5,"YES","")</f>
        <v>YES</v>
      </c>
    </row>
    <row r="817" spans="1:11" x14ac:dyDescent="0.2">
      <c r="A817" s="134">
        <f t="shared" si="79"/>
        <v>66293</v>
      </c>
      <c r="B817" s="123">
        <f t="shared" si="80"/>
        <v>1341821.7547045921</v>
      </c>
      <c r="C817" s="25">
        <f t="shared" si="81"/>
        <v>3738.8992004908923</v>
      </c>
      <c r="D817" s="128">
        <f t="shared" si="82"/>
        <v>138798.46219026067</v>
      </c>
      <c r="E817" s="25">
        <f t="shared" si="81"/>
        <v>0</v>
      </c>
      <c r="F817" s="128">
        <f t="shared" si="83"/>
        <v>538721.73995169031</v>
      </c>
      <c r="G817" s="25">
        <f t="shared" si="81"/>
        <v>0</v>
      </c>
      <c r="H817" s="128">
        <f t="shared" si="84"/>
        <v>538721.73995169031</v>
      </c>
      <c r="I817" s="25">
        <f t="shared" si="81"/>
        <v>0</v>
      </c>
      <c r="J817" s="4">
        <f t="shared" si="85"/>
        <v>2558063.6967982333</v>
      </c>
      <c r="K817" s="4" t="str">
        <f>IF(J817&gt;$K$5,"YES","")</f>
        <v>YES</v>
      </c>
    </row>
    <row r="818" spans="1:11" x14ac:dyDescent="0.2">
      <c r="A818" s="134">
        <f t="shared" si="79"/>
        <v>66324</v>
      </c>
      <c r="B818" s="123">
        <f t="shared" si="80"/>
        <v>1345627.9319377784</v>
      </c>
      <c r="C818" s="25">
        <f t="shared" si="81"/>
        <v>3738.8992004908923</v>
      </c>
      <c r="D818" s="128">
        <f t="shared" si="82"/>
        <v>138805.40211337019</v>
      </c>
      <c r="E818" s="25">
        <f t="shared" si="81"/>
        <v>0</v>
      </c>
      <c r="F818" s="128">
        <f t="shared" si="83"/>
        <v>538748.67603868793</v>
      </c>
      <c r="G818" s="25">
        <f t="shared" si="81"/>
        <v>0</v>
      </c>
      <c r="H818" s="128">
        <f t="shared" si="84"/>
        <v>538748.67603868793</v>
      </c>
      <c r="I818" s="25">
        <f t="shared" si="81"/>
        <v>0</v>
      </c>
      <c r="J818" s="4">
        <f t="shared" si="85"/>
        <v>2561930.6861285246</v>
      </c>
      <c r="K818" s="4" t="str">
        <f>IF(J818&gt;$K$5,"YES","")</f>
        <v>YES</v>
      </c>
    </row>
    <row r="819" spans="1:11" x14ac:dyDescent="0.2">
      <c r="A819" s="134">
        <f t="shared" si="79"/>
        <v>66355</v>
      </c>
      <c r="B819" s="123">
        <f t="shared" si="80"/>
        <v>1349434.2994798264</v>
      </c>
      <c r="C819" s="25">
        <f t="shared" si="81"/>
        <v>3738.8992004908923</v>
      </c>
      <c r="D819" s="128">
        <f t="shared" si="82"/>
        <v>138812.34238347589</v>
      </c>
      <c r="E819" s="25">
        <f t="shared" si="81"/>
        <v>0</v>
      </c>
      <c r="F819" s="128">
        <f t="shared" si="83"/>
        <v>538775.61347248987</v>
      </c>
      <c r="G819" s="25">
        <f t="shared" si="81"/>
        <v>0</v>
      </c>
      <c r="H819" s="128">
        <f t="shared" si="84"/>
        <v>538775.61347248987</v>
      </c>
      <c r="I819" s="25">
        <f t="shared" si="81"/>
        <v>0</v>
      </c>
      <c r="J819" s="4">
        <f t="shared" si="85"/>
        <v>2565797.8688082821</v>
      </c>
      <c r="K819" s="4" t="str">
        <f>IF(J819&gt;$K$5,"YES","")</f>
        <v>YES</v>
      </c>
    </row>
    <row r="820" spans="1:11" x14ac:dyDescent="0.2">
      <c r="A820" s="134">
        <f t="shared" si="79"/>
        <v>66385</v>
      </c>
      <c r="B820" s="123">
        <f t="shared" si="80"/>
        <v>1353240.8573402513</v>
      </c>
      <c r="C820" s="25">
        <f t="shared" si="81"/>
        <v>3738.8992004908923</v>
      </c>
      <c r="D820" s="128">
        <f t="shared" si="82"/>
        <v>138819.28300059508</v>
      </c>
      <c r="E820" s="25">
        <f t="shared" si="81"/>
        <v>0</v>
      </c>
      <c r="F820" s="128">
        <f t="shared" si="83"/>
        <v>538802.55225316354</v>
      </c>
      <c r="G820" s="25">
        <f t="shared" si="81"/>
        <v>0</v>
      </c>
      <c r="H820" s="128">
        <f t="shared" si="84"/>
        <v>538802.55225316354</v>
      </c>
      <c r="I820" s="25">
        <f t="shared" si="81"/>
        <v>0</v>
      </c>
      <c r="J820" s="4">
        <f t="shared" si="85"/>
        <v>2569665.2448471733</v>
      </c>
      <c r="K820" s="4" t="str">
        <f>IF(J820&gt;$K$5,"YES","")</f>
        <v>YES</v>
      </c>
    </row>
    <row r="821" spans="1:11" x14ac:dyDescent="0.2">
      <c r="A821" s="134">
        <f t="shared" si="79"/>
        <v>66416</v>
      </c>
      <c r="B821" s="123">
        <f t="shared" si="80"/>
        <v>1357047.6055285693</v>
      </c>
      <c r="C821" s="25">
        <f t="shared" si="81"/>
        <v>3738.8992004908923</v>
      </c>
      <c r="D821" s="128">
        <f t="shared" si="82"/>
        <v>138826.22396474512</v>
      </c>
      <c r="E821" s="25">
        <f t="shared" si="81"/>
        <v>0</v>
      </c>
      <c r="F821" s="128">
        <f t="shared" si="83"/>
        <v>538829.49238077621</v>
      </c>
      <c r="G821" s="25">
        <f t="shared" si="81"/>
        <v>0</v>
      </c>
      <c r="H821" s="128">
        <f t="shared" si="84"/>
        <v>538829.49238077621</v>
      </c>
      <c r="I821" s="25">
        <f t="shared" si="81"/>
        <v>0</v>
      </c>
      <c r="J821" s="4">
        <f t="shared" si="85"/>
        <v>2573532.8142548669</v>
      </c>
      <c r="K821" s="4" t="str">
        <f>IF(J821&gt;$K$5,"YES","")</f>
        <v>YES</v>
      </c>
    </row>
    <row r="822" spans="1:11" x14ac:dyDescent="0.2">
      <c r="A822" s="134">
        <f t="shared" si="79"/>
        <v>66446</v>
      </c>
      <c r="B822" s="123">
        <f t="shared" si="80"/>
        <v>1360854.5440542968</v>
      </c>
      <c r="C822" s="25">
        <f t="shared" si="81"/>
        <v>3738.8992004908923</v>
      </c>
      <c r="D822" s="128">
        <f t="shared" si="82"/>
        <v>138833.16527594338</v>
      </c>
      <c r="E822" s="25">
        <f t="shared" si="81"/>
        <v>0</v>
      </c>
      <c r="F822" s="128">
        <f t="shared" si="83"/>
        <v>538856.4338553953</v>
      </c>
      <c r="G822" s="25">
        <f t="shared" si="81"/>
        <v>0</v>
      </c>
      <c r="H822" s="128">
        <f t="shared" si="84"/>
        <v>538856.4338553953</v>
      </c>
      <c r="I822" s="25">
        <f t="shared" si="81"/>
        <v>0</v>
      </c>
      <c r="J822" s="4">
        <f t="shared" si="85"/>
        <v>2577400.5770410309</v>
      </c>
      <c r="K822" s="4" t="str">
        <f>IF(J822&gt;$K$5,"YES","")</f>
        <v>YES</v>
      </c>
    </row>
    <row r="823" spans="1:11" x14ac:dyDescent="0.2">
      <c r="A823" s="134">
        <f t="shared" si="79"/>
        <v>66477</v>
      </c>
      <c r="B823" s="123">
        <f t="shared" si="80"/>
        <v>1364661.6729269505</v>
      </c>
      <c r="C823" s="25">
        <f t="shared" si="81"/>
        <v>3851.0661765056188</v>
      </c>
      <c r="D823" s="128">
        <f t="shared" si="82"/>
        <v>138840.1069342072</v>
      </c>
      <c r="E823" s="25">
        <f t="shared" si="81"/>
        <v>0</v>
      </c>
      <c r="F823" s="128">
        <f t="shared" si="83"/>
        <v>538883.37667708809</v>
      </c>
      <c r="G823" s="25">
        <f t="shared" si="81"/>
        <v>0</v>
      </c>
      <c r="H823" s="128">
        <f t="shared" si="84"/>
        <v>538883.37667708809</v>
      </c>
      <c r="I823" s="25">
        <f t="shared" si="81"/>
        <v>0</v>
      </c>
      <c r="J823" s="4">
        <f t="shared" si="85"/>
        <v>2581268.5332153337</v>
      </c>
      <c r="K823" s="4" t="str">
        <f>IF(J823&gt;$K$5,"YES","")</f>
        <v>YES</v>
      </c>
    </row>
    <row r="824" spans="1:11" x14ac:dyDescent="0.2">
      <c r="A824" s="134">
        <f t="shared" si="79"/>
        <v>66508</v>
      </c>
      <c r="B824" s="123">
        <f t="shared" si="80"/>
        <v>1368581.1647404113</v>
      </c>
      <c r="C824" s="25">
        <f t="shared" si="81"/>
        <v>3851.0661765056188</v>
      </c>
      <c r="D824" s="128">
        <f t="shared" si="82"/>
        <v>138847.04893955393</v>
      </c>
      <c r="E824" s="25">
        <f t="shared" si="81"/>
        <v>0</v>
      </c>
      <c r="F824" s="128">
        <f t="shared" si="83"/>
        <v>538910.32084592199</v>
      </c>
      <c r="G824" s="25">
        <f t="shared" si="81"/>
        <v>0</v>
      </c>
      <c r="H824" s="128">
        <f t="shared" si="84"/>
        <v>538910.32084592199</v>
      </c>
      <c r="I824" s="25">
        <f t="shared" si="81"/>
        <v>0</v>
      </c>
      <c r="J824" s="4">
        <f t="shared" si="85"/>
        <v>2585248.8553718096</v>
      </c>
      <c r="K824" s="4" t="str">
        <f>IF(J824&gt;$K$5,"YES","")</f>
        <v>YES</v>
      </c>
    </row>
    <row r="825" spans="1:11" x14ac:dyDescent="0.2">
      <c r="A825" s="134">
        <f t="shared" si="79"/>
        <v>66536</v>
      </c>
      <c r="B825" s="123">
        <f t="shared" si="80"/>
        <v>1372500.8525284629</v>
      </c>
      <c r="C825" s="25">
        <f t="shared" si="81"/>
        <v>3851.0661765056188</v>
      </c>
      <c r="D825" s="128">
        <f t="shared" si="82"/>
        <v>138853.99129200092</v>
      </c>
      <c r="E825" s="25">
        <f t="shared" si="81"/>
        <v>2000</v>
      </c>
      <c r="F825" s="128">
        <f t="shared" si="83"/>
        <v>538937.26636196428</v>
      </c>
      <c r="G825" s="25">
        <f t="shared" si="81"/>
        <v>27597.664884819838</v>
      </c>
      <c r="H825" s="128">
        <f t="shared" si="84"/>
        <v>538937.26636196428</v>
      </c>
      <c r="I825" s="25">
        <f t="shared" si="81"/>
        <v>27597.664884819838</v>
      </c>
      <c r="J825" s="4">
        <f t="shared" si="85"/>
        <v>2589229.3765443927</v>
      </c>
      <c r="K825" s="4" t="str">
        <f>IF(J825&gt;$K$5,"YES","")</f>
        <v>YES</v>
      </c>
    </row>
    <row r="826" spans="1:11" x14ac:dyDescent="0.2">
      <c r="A826" s="134">
        <f t="shared" si="79"/>
        <v>66567</v>
      </c>
      <c r="B826" s="123">
        <f t="shared" si="80"/>
        <v>1376420.7363009038</v>
      </c>
      <c r="C826" s="25">
        <f t="shared" si="81"/>
        <v>3851.0661765056188</v>
      </c>
      <c r="D826" s="128">
        <f t="shared" si="82"/>
        <v>140861.03399156555</v>
      </c>
      <c r="E826" s="25">
        <f t="shared" si="81"/>
        <v>0</v>
      </c>
      <c r="F826" s="128">
        <f t="shared" si="83"/>
        <v>566563.25799334655</v>
      </c>
      <c r="G826" s="25">
        <f t="shared" si="81"/>
        <v>0</v>
      </c>
      <c r="H826" s="128">
        <f t="shared" si="84"/>
        <v>566563.25799334655</v>
      </c>
      <c r="I826" s="25">
        <f t="shared" si="81"/>
        <v>0</v>
      </c>
      <c r="J826" s="4">
        <f t="shared" si="85"/>
        <v>2650408.2862791624</v>
      </c>
      <c r="K826" s="4" t="str">
        <f>IF(J826&gt;$K$5,"YES","")</f>
        <v>YES</v>
      </c>
    </row>
    <row r="827" spans="1:11" x14ac:dyDescent="0.2">
      <c r="A827" s="134">
        <f t="shared" si="79"/>
        <v>66597</v>
      </c>
      <c r="B827" s="123">
        <f t="shared" si="80"/>
        <v>1380340.8160675333</v>
      </c>
      <c r="C827" s="25">
        <f t="shared" si="81"/>
        <v>3851.0661765056188</v>
      </c>
      <c r="D827" s="128">
        <f t="shared" si="82"/>
        <v>140868.07704326513</v>
      </c>
      <c r="E827" s="25">
        <f t="shared" si="81"/>
        <v>0</v>
      </c>
      <c r="F827" s="128">
        <f t="shared" si="83"/>
        <v>566591.58615624625</v>
      </c>
      <c r="G827" s="25">
        <f t="shared" si="81"/>
        <v>0</v>
      </c>
      <c r="H827" s="128">
        <f t="shared" si="84"/>
        <v>566591.58615624625</v>
      </c>
      <c r="I827" s="25">
        <f t="shared" si="81"/>
        <v>0</v>
      </c>
      <c r="J827" s="4">
        <f t="shared" si="85"/>
        <v>2654392.0654232912</v>
      </c>
      <c r="K827" s="4" t="str">
        <f>IF(J827&gt;$K$5,"YES","")</f>
        <v>YES</v>
      </c>
    </row>
    <row r="828" spans="1:11" x14ac:dyDescent="0.2">
      <c r="A828" s="134">
        <f t="shared" si="79"/>
        <v>66628</v>
      </c>
      <c r="B828" s="123">
        <f t="shared" si="80"/>
        <v>1384261.0918381512</v>
      </c>
      <c r="C828" s="25">
        <f t="shared" si="81"/>
        <v>3851.0661765056188</v>
      </c>
      <c r="D828" s="128">
        <f t="shared" si="82"/>
        <v>140875.12044711731</v>
      </c>
      <c r="E828" s="25">
        <f t="shared" si="81"/>
        <v>0</v>
      </c>
      <c r="F828" s="128">
        <f t="shared" si="83"/>
        <v>566619.91573555407</v>
      </c>
      <c r="G828" s="25">
        <f t="shared" si="81"/>
        <v>0</v>
      </c>
      <c r="H828" s="128">
        <f t="shared" si="84"/>
        <v>566619.91573555407</v>
      </c>
      <c r="I828" s="25">
        <f t="shared" si="81"/>
        <v>0</v>
      </c>
      <c r="J828" s="4">
        <f t="shared" si="85"/>
        <v>2658376.0437563765</v>
      </c>
      <c r="K828" s="4" t="str">
        <f>IF(J828&gt;$K$5,"YES","")</f>
        <v>YES</v>
      </c>
    </row>
    <row r="829" spans="1:11" x14ac:dyDescent="0.2">
      <c r="A829" s="134">
        <f t="shared" si="79"/>
        <v>66658</v>
      </c>
      <c r="B829" s="123">
        <f t="shared" si="80"/>
        <v>1388181.5636225576</v>
      </c>
      <c r="C829" s="25">
        <f t="shared" si="81"/>
        <v>3851.0661765056188</v>
      </c>
      <c r="D829" s="128">
        <f t="shared" si="82"/>
        <v>140882.16420313969</v>
      </c>
      <c r="E829" s="25">
        <f t="shared" si="81"/>
        <v>0</v>
      </c>
      <c r="F829" s="128">
        <f t="shared" si="83"/>
        <v>566648.24673134089</v>
      </c>
      <c r="G829" s="25">
        <f t="shared" si="81"/>
        <v>0</v>
      </c>
      <c r="H829" s="128">
        <f t="shared" si="84"/>
        <v>566648.24673134089</v>
      </c>
      <c r="I829" s="25">
        <f t="shared" si="81"/>
        <v>0</v>
      </c>
      <c r="J829" s="4">
        <f t="shared" si="85"/>
        <v>2662360.2212883793</v>
      </c>
      <c r="K829" s="4" t="str">
        <f>IF(J829&gt;$K$5,"YES","")</f>
        <v>YES</v>
      </c>
    </row>
    <row r="830" spans="1:11" x14ac:dyDescent="0.2">
      <c r="A830" s="134">
        <f t="shared" si="79"/>
        <v>66689</v>
      </c>
      <c r="B830" s="123">
        <f t="shared" si="80"/>
        <v>1392102.2314305531</v>
      </c>
      <c r="C830" s="25">
        <f t="shared" si="81"/>
        <v>3851.0661765056188</v>
      </c>
      <c r="D830" s="128">
        <f t="shared" si="82"/>
        <v>140889.20831134985</v>
      </c>
      <c r="E830" s="25">
        <f t="shared" si="81"/>
        <v>0</v>
      </c>
      <c r="F830" s="128">
        <f t="shared" si="83"/>
        <v>566676.57914367749</v>
      </c>
      <c r="G830" s="25">
        <f t="shared" si="81"/>
        <v>0</v>
      </c>
      <c r="H830" s="128">
        <f t="shared" si="84"/>
        <v>566676.57914367749</v>
      </c>
      <c r="I830" s="25">
        <f t="shared" ref="C830:I893" si="86">IF(I$5="Annual",IF(MONTH($A830)=I$6,I$4,0),I$4)*(1+I$7)^(YEAR($A830)-YEAR($A$7))</f>
        <v>0</v>
      </c>
      <c r="J830" s="4">
        <f t="shared" si="85"/>
        <v>2666344.5980292577</v>
      </c>
      <c r="K830" s="4" t="str">
        <f>IF(J830&gt;$K$5,"YES","")</f>
        <v>YES</v>
      </c>
    </row>
    <row r="831" spans="1:11" x14ac:dyDescent="0.2">
      <c r="A831" s="134">
        <f t="shared" ref="A831:A894" si="87">A830+DAY(DATE(YEAR(A830),MONTH(A830)+1,))</f>
        <v>66720</v>
      </c>
      <c r="B831" s="123">
        <f t="shared" ref="B831:B894" si="88">(B830+C830)*(1+($C$3/1200))</f>
        <v>1396023.0952719392</v>
      </c>
      <c r="C831" s="25">
        <f t="shared" si="86"/>
        <v>3851.0661765056188</v>
      </c>
      <c r="D831" s="128">
        <f t="shared" ref="D831:D894" si="89">(D830+E830)*(1+($C$3/1200))</f>
        <v>140896.25277176543</v>
      </c>
      <c r="E831" s="25">
        <f t="shared" si="86"/>
        <v>0</v>
      </c>
      <c r="F831" s="128">
        <f t="shared" ref="F831:F894" si="90">(F830+G830)*(1+($C$3/1200))</f>
        <v>566704.91297263477</v>
      </c>
      <c r="G831" s="25">
        <f t="shared" si="86"/>
        <v>0</v>
      </c>
      <c r="H831" s="128">
        <f t="shared" ref="H831:H894" si="91">(H830+I830)*(1+($C$3/1200))</f>
        <v>566704.91297263477</v>
      </c>
      <c r="I831" s="25">
        <f t="shared" si="86"/>
        <v>0</v>
      </c>
      <c r="J831" s="4">
        <f t="shared" ref="J831:J894" si="92">B831+D831+F831+H831</f>
        <v>2670329.1739889742</v>
      </c>
      <c r="K831" s="4" t="str">
        <f>IF(J831&gt;$K$5,"YES","")</f>
        <v>YES</v>
      </c>
    </row>
    <row r="832" spans="1:11" x14ac:dyDescent="0.2">
      <c r="A832" s="134">
        <f t="shared" si="87"/>
        <v>66750</v>
      </c>
      <c r="B832" s="123">
        <f t="shared" si="88"/>
        <v>1399944.1551565172</v>
      </c>
      <c r="C832" s="25">
        <f t="shared" si="86"/>
        <v>3851.0661765056188</v>
      </c>
      <c r="D832" s="128">
        <f t="shared" si="89"/>
        <v>140903.29758440403</v>
      </c>
      <c r="E832" s="25">
        <f t="shared" si="86"/>
        <v>0</v>
      </c>
      <c r="F832" s="128">
        <f t="shared" si="90"/>
        <v>566733.24821828352</v>
      </c>
      <c r="G832" s="25">
        <f t="shared" si="86"/>
        <v>0</v>
      </c>
      <c r="H832" s="128">
        <f t="shared" si="91"/>
        <v>566733.24821828352</v>
      </c>
      <c r="I832" s="25">
        <f t="shared" si="86"/>
        <v>0</v>
      </c>
      <c r="J832" s="4">
        <f t="shared" si="92"/>
        <v>2674313.9491774882</v>
      </c>
      <c r="K832" s="4" t="str">
        <f>IF(J832&gt;$K$5,"YES","")</f>
        <v>YES</v>
      </c>
    </row>
    <row r="833" spans="1:11" x14ac:dyDescent="0.2">
      <c r="A833" s="134">
        <f t="shared" si="87"/>
        <v>66781</v>
      </c>
      <c r="B833" s="123">
        <f t="shared" si="88"/>
        <v>1403865.4110940895</v>
      </c>
      <c r="C833" s="25">
        <f t="shared" si="86"/>
        <v>3851.0661765056188</v>
      </c>
      <c r="D833" s="128">
        <f t="shared" si="89"/>
        <v>140910.34274928327</v>
      </c>
      <c r="E833" s="25">
        <f t="shared" si="86"/>
        <v>0</v>
      </c>
      <c r="F833" s="128">
        <f t="shared" si="90"/>
        <v>566761.58488069451</v>
      </c>
      <c r="G833" s="25">
        <f t="shared" si="86"/>
        <v>0</v>
      </c>
      <c r="H833" s="128">
        <f t="shared" si="91"/>
        <v>566761.58488069451</v>
      </c>
      <c r="I833" s="25">
        <f t="shared" si="86"/>
        <v>0</v>
      </c>
      <c r="J833" s="4">
        <f t="shared" si="92"/>
        <v>2678298.9236047622</v>
      </c>
      <c r="K833" s="4" t="str">
        <f>IF(J833&gt;$K$5,"YES","")</f>
        <v>YES</v>
      </c>
    </row>
    <row r="834" spans="1:11" x14ac:dyDescent="0.2">
      <c r="A834" s="134">
        <f t="shared" si="87"/>
        <v>66811</v>
      </c>
      <c r="B834" s="123">
        <f t="shared" si="88"/>
        <v>1407786.8630944588</v>
      </c>
      <c r="C834" s="25">
        <f t="shared" si="86"/>
        <v>3851.0661765056188</v>
      </c>
      <c r="D834" s="128">
        <f t="shared" si="89"/>
        <v>140917.38826642075</v>
      </c>
      <c r="E834" s="25">
        <f t="shared" si="86"/>
        <v>0</v>
      </c>
      <c r="F834" s="128">
        <f t="shared" si="90"/>
        <v>566789.92295993865</v>
      </c>
      <c r="G834" s="25">
        <f t="shared" si="86"/>
        <v>0</v>
      </c>
      <c r="H834" s="128">
        <f t="shared" si="91"/>
        <v>566789.92295993865</v>
      </c>
      <c r="I834" s="25">
        <f t="shared" si="86"/>
        <v>0</v>
      </c>
      <c r="J834" s="4">
        <f t="shared" si="92"/>
        <v>2682284.0972807566</v>
      </c>
      <c r="K834" s="4" t="str">
        <f>IF(J834&gt;$K$5,"YES","")</f>
        <v>YES</v>
      </c>
    </row>
    <row r="835" spans="1:11" x14ac:dyDescent="0.2">
      <c r="A835" s="134">
        <f t="shared" si="87"/>
        <v>66842</v>
      </c>
      <c r="B835" s="123">
        <f t="shared" si="88"/>
        <v>1411708.511167428</v>
      </c>
      <c r="C835" s="25">
        <f t="shared" si="86"/>
        <v>3966.5981618007872</v>
      </c>
      <c r="D835" s="128">
        <f t="shared" si="89"/>
        <v>140924.43413583408</v>
      </c>
      <c r="E835" s="25">
        <f t="shared" si="86"/>
        <v>0</v>
      </c>
      <c r="F835" s="128">
        <f t="shared" si="90"/>
        <v>566818.2624560867</v>
      </c>
      <c r="G835" s="25">
        <f t="shared" si="86"/>
        <v>0</v>
      </c>
      <c r="H835" s="128">
        <f t="shared" si="91"/>
        <v>566818.2624560867</v>
      </c>
      <c r="I835" s="25">
        <f t="shared" si="86"/>
        <v>0</v>
      </c>
      <c r="J835" s="4">
        <f t="shared" si="92"/>
        <v>2686269.4702154351</v>
      </c>
      <c r="K835" s="4" t="str">
        <f>IF(J835&gt;$K$5,"YES","")</f>
        <v>YES</v>
      </c>
    </row>
    <row r="836" spans="1:11" x14ac:dyDescent="0.2">
      <c r="A836" s="134">
        <f t="shared" si="87"/>
        <v>66873</v>
      </c>
      <c r="B836" s="123">
        <f t="shared" si="88"/>
        <v>1415745.8930846953</v>
      </c>
      <c r="C836" s="25">
        <f t="shared" si="86"/>
        <v>3966.5981618007872</v>
      </c>
      <c r="D836" s="128">
        <f t="shared" si="89"/>
        <v>140931.48035754089</v>
      </c>
      <c r="E836" s="25">
        <f t="shared" si="86"/>
        <v>0</v>
      </c>
      <c r="F836" s="128">
        <f t="shared" si="90"/>
        <v>566846.60336920957</v>
      </c>
      <c r="G836" s="25">
        <f t="shared" si="86"/>
        <v>0</v>
      </c>
      <c r="H836" s="128">
        <f t="shared" si="91"/>
        <v>566846.60336920957</v>
      </c>
      <c r="I836" s="25">
        <f t="shared" si="86"/>
        <v>0</v>
      </c>
      <c r="J836" s="4">
        <f t="shared" si="92"/>
        <v>2690370.5801806552</v>
      </c>
      <c r="K836" s="4" t="str">
        <f>IF(J836&gt;$K$5,"YES","")</f>
        <v>YES</v>
      </c>
    </row>
    <row r="837" spans="1:11" x14ac:dyDescent="0.2">
      <c r="A837" s="134">
        <f t="shared" si="87"/>
        <v>66901</v>
      </c>
      <c r="B837" s="123">
        <f t="shared" si="88"/>
        <v>1419783.4768710586</v>
      </c>
      <c r="C837" s="25">
        <f t="shared" si="86"/>
        <v>3966.5981618007872</v>
      </c>
      <c r="D837" s="128">
        <f t="shared" si="89"/>
        <v>140938.52693155879</v>
      </c>
      <c r="E837" s="25">
        <f t="shared" si="86"/>
        <v>2000</v>
      </c>
      <c r="F837" s="128">
        <f t="shared" si="90"/>
        <v>566874.94569937803</v>
      </c>
      <c r="G837" s="25">
        <f t="shared" si="86"/>
        <v>28977.548129060833</v>
      </c>
      <c r="H837" s="128">
        <f t="shared" si="91"/>
        <v>566874.94569937803</v>
      </c>
      <c r="I837" s="25">
        <f t="shared" si="86"/>
        <v>28977.548129060833</v>
      </c>
      <c r="J837" s="4">
        <f t="shared" si="92"/>
        <v>2694471.8952013734</v>
      </c>
      <c r="K837" s="4" t="str">
        <f>IF(J837&gt;$K$5,"YES","")</f>
        <v>YES</v>
      </c>
    </row>
    <row r="838" spans="1:11" x14ac:dyDescent="0.2">
      <c r="A838" s="134">
        <f t="shared" si="87"/>
        <v>66932</v>
      </c>
      <c r="B838" s="123">
        <f t="shared" si="88"/>
        <v>1423821.2625366112</v>
      </c>
      <c r="C838" s="25">
        <f t="shared" si="86"/>
        <v>3966.5981618007872</v>
      </c>
      <c r="D838" s="128">
        <f t="shared" si="89"/>
        <v>142945.67385790538</v>
      </c>
      <c r="E838" s="25">
        <f t="shared" si="86"/>
        <v>0</v>
      </c>
      <c r="F838" s="128">
        <f t="shared" si="90"/>
        <v>595882.28645313042</v>
      </c>
      <c r="G838" s="25">
        <f t="shared" si="86"/>
        <v>0</v>
      </c>
      <c r="H838" s="128">
        <f t="shared" si="91"/>
        <v>595882.28645313042</v>
      </c>
      <c r="I838" s="25">
        <f t="shared" si="86"/>
        <v>0</v>
      </c>
      <c r="J838" s="4">
        <f t="shared" si="92"/>
        <v>2758531.5093007777</v>
      </c>
      <c r="K838" s="4" t="str">
        <f>IF(J838&gt;$K$5,"YES","")</f>
        <v>YES</v>
      </c>
    </row>
    <row r="839" spans="1:11" x14ac:dyDescent="0.2">
      <c r="A839" s="134">
        <f t="shared" si="87"/>
        <v>66962</v>
      </c>
      <c r="B839" s="123">
        <f t="shared" si="88"/>
        <v>1427859.250091447</v>
      </c>
      <c r="C839" s="25">
        <f t="shared" si="86"/>
        <v>3966.5981618007872</v>
      </c>
      <c r="D839" s="128">
        <f t="shared" si="89"/>
        <v>142952.82114159828</v>
      </c>
      <c r="E839" s="25">
        <f t="shared" si="86"/>
        <v>0</v>
      </c>
      <c r="F839" s="128">
        <f t="shared" si="90"/>
        <v>595912.08056745317</v>
      </c>
      <c r="G839" s="25">
        <f t="shared" si="86"/>
        <v>0</v>
      </c>
      <c r="H839" s="128">
        <f t="shared" si="91"/>
        <v>595912.08056745317</v>
      </c>
      <c r="I839" s="25">
        <f t="shared" si="86"/>
        <v>0</v>
      </c>
      <c r="J839" s="4">
        <f t="shared" si="92"/>
        <v>2762636.2323679514</v>
      </c>
      <c r="K839" s="4" t="str">
        <f>IF(J839&gt;$K$5,"YES","")</f>
        <v>YES</v>
      </c>
    </row>
    <row r="840" spans="1:11" x14ac:dyDescent="0.2">
      <c r="A840" s="134">
        <f t="shared" si="87"/>
        <v>66993</v>
      </c>
      <c r="B840" s="123">
        <f t="shared" si="88"/>
        <v>1431897.4395456605</v>
      </c>
      <c r="C840" s="25">
        <f t="shared" si="86"/>
        <v>3966.5981618007872</v>
      </c>
      <c r="D840" s="128">
        <f t="shared" si="89"/>
        <v>142959.96878265537</v>
      </c>
      <c r="E840" s="25">
        <f t="shared" si="86"/>
        <v>0</v>
      </c>
      <c r="F840" s="128">
        <f t="shared" si="90"/>
        <v>595941.87617148156</v>
      </c>
      <c r="G840" s="25">
        <f t="shared" si="86"/>
        <v>0</v>
      </c>
      <c r="H840" s="128">
        <f t="shared" si="91"/>
        <v>595941.87617148156</v>
      </c>
      <c r="I840" s="25">
        <f t="shared" si="86"/>
        <v>0</v>
      </c>
      <c r="J840" s="4">
        <f t="shared" si="92"/>
        <v>2766741.1606712788</v>
      </c>
      <c r="K840" s="4" t="str">
        <f>IF(J840&gt;$K$5,"YES","")</f>
        <v>YES</v>
      </c>
    </row>
    <row r="841" spans="1:11" x14ac:dyDescent="0.2">
      <c r="A841" s="134">
        <f t="shared" si="87"/>
        <v>67023</v>
      </c>
      <c r="B841" s="123">
        <f t="shared" si="88"/>
        <v>1435935.8309093467</v>
      </c>
      <c r="C841" s="25">
        <f t="shared" si="86"/>
        <v>3966.5981618007872</v>
      </c>
      <c r="D841" s="128">
        <f t="shared" si="89"/>
        <v>142967.11678109452</v>
      </c>
      <c r="E841" s="25">
        <f t="shared" si="86"/>
        <v>0</v>
      </c>
      <c r="F841" s="128">
        <f t="shared" si="90"/>
        <v>595971.67326529021</v>
      </c>
      <c r="G841" s="25">
        <f t="shared" si="86"/>
        <v>0</v>
      </c>
      <c r="H841" s="128">
        <f t="shared" si="91"/>
        <v>595971.67326529021</v>
      </c>
      <c r="I841" s="25">
        <f t="shared" si="86"/>
        <v>0</v>
      </c>
      <c r="J841" s="4">
        <f t="shared" si="92"/>
        <v>2770846.2942210222</v>
      </c>
      <c r="K841" s="4" t="str">
        <f>IF(J841&gt;$K$5,"YES","")</f>
        <v>YES</v>
      </c>
    </row>
    <row r="842" spans="1:11" x14ac:dyDescent="0.2">
      <c r="A842" s="134">
        <f t="shared" si="87"/>
        <v>67054</v>
      </c>
      <c r="B842" s="123">
        <f t="shared" si="88"/>
        <v>1439974.4241926011</v>
      </c>
      <c r="C842" s="25">
        <f t="shared" si="86"/>
        <v>3966.5981618007872</v>
      </c>
      <c r="D842" s="128">
        <f t="shared" si="89"/>
        <v>142974.26513693359</v>
      </c>
      <c r="E842" s="25">
        <f t="shared" si="86"/>
        <v>0</v>
      </c>
      <c r="F842" s="128">
        <f t="shared" si="90"/>
        <v>596001.47184895352</v>
      </c>
      <c r="G842" s="25">
        <f t="shared" si="86"/>
        <v>0</v>
      </c>
      <c r="H842" s="128">
        <f t="shared" si="91"/>
        <v>596001.47184895352</v>
      </c>
      <c r="I842" s="25">
        <f t="shared" si="86"/>
        <v>0</v>
      </c>
      <c r="J842" s="4">
        <f t="shared" si="92"/>
        <v>2774951.6330274418</v>
      </c>
      <c r="K842" s="4" t="str">
        <f>IF(J842&gt;$K$5,"YES","")</f>
        <v>YES</v>
      </c>
    </row>
    <row r="843" spans="1:11" x14ac:dyDescent="0.2">
      <c r="A843" s="134">
        <f t="shared" si="87"/>
        <v>67085</v>
      </c>
      <c r="B843" s="123">
        <f t="shared" si="88"/>
        <v>1444013.2194055198</v>
      </c>
      <c r="C843" s="25">
        <f t="shared" si="86"/>
        <v>3966.5981618007872</v>
      </c>
      <c r="D843" s="128">
        <f t="shared" si="89"/>
        <v>142981.41385019047</v>
      </c>
      <c r="E843" s="25">
        <f t="shared" si="86"/>
        <v>0</v>
      </c>
      <c r="F843" s="128">
        <f t="shared" si="90"/>
        <v>596031.27192254597</v>
      </c>
      <c r="G843" s="25">
        <f t="shared" si="86"/>
        <v>0</v>
      </c>
      <c r="H843" s="128">
        <f t="shared" si="91"/>
        <v>596031.27192254597</v>
      </c>
      <c r="I843" s="25">
        <f t="shared" si="86"/>
        <v>0</v>
      </c>
      <c r="J843" s="4">
        <f t="shared" si="92"/>
        <v>2779057.1771008023</v>
      </c>
      <c r="K843" s="4" t="str">
        <f>IF(J843&gt;$K$5,"YES","")</f>
        <v>YES</v>
      </c>
    </row>
    <row r="844" spans="1:11" x14ac:dyDescent="0.2">
      <c r="A844" s="134">
        <f t="shared" si="87"/>
        <v>67115</v>
      </c>
      <c r="B844" s="123">
        <f t="shared" si="88"/>
        <v>1448052.2165581991</v>
      </c>
      <c r="C844" s="25">
        <f t="shared" si="86"/>
        <v>3966.5981618007872</v>
      </c>
      <c r="D844" s="128">
        <f t="shared" si="89"/>
        <v>142988.56292088298</v>
      </c>
      <c r="E844" s="25">
        <f t="shared" si="86"/>
        <v>0</v>
      </c>
      <c r="F844" s="128">
        <f t="shared" si="90"/>
        <v>596061.07348614221</v>
      </c>
      <c r="G844" s="25">
        <f t="shared" si="86"/>
        <v>0</v>
      </c>
      <c r="H844" s="128">
        <f t="shared" si="91"/>
        <v>596061.07348614221</v>
      </c>
      <c r="I844" s="25">
        <f t="shared" si="86"/>
        <v>0</v>
      </c>
      <c r="J844" s="4">
        <f t="shared" si="92"/>
        <v>2783162.9264513669</v>
      </c>
      <c r="K844" s="4" t="str">
        <f>IF(J844&gt;$K$5,"YES","")</f>
        <v>YES</v>
      </c>
    </row>
    <row r="845" spans="1:11" x14ac:dyDescent="0.2">
      <c r="A845" s="134">
        <f t="shared" si="87"/>
        <v>67146</v>
      </c>
      <c r="B845" s="123">
        <f t="shared" si="88"/>
        <v>1452091.4156607362</v>
      </c>
      <c r="C845" s="25">
        <f t="shared" si="86"/>
        <v>3966.5981618007872</v>
      </c>
      <c r="D845" s="128">
        <f t="shared" si="89"/>
        <v>142995.71234902903</v>
      </c>
      <c r="E845" s="25">
        <f t="shared" si="86"/>
        <v>0</v>
      </c>
      <c r="F845" s="128">
        <f t="shared" si="90"/>
        <v>596090.87653981661</v>
      </c>
      <c r="G845" s="25">
        <f t="shared" si="86"/>
        <v>0</v>
      </c>
      <c r="H845" s="128">
        <f t="shared" si="91"/>
        <v>596090.87653981661</v>
      </c>
      <c r="I845" s="25">
        <f t="shared" si="86"/>
        <v>0</v>
      </c>
      <c r="J845" s="4">
        <f t="shared" si="92"/>
        <v>2787268.8810893982</v>
      </c>
      <c r="K845" s="4" t="str">
        <f>IF(J845&gt;$K$5,"YES","")</f>
        <v>YES</v>
      </c>
    </row>
    <row r="846" spans="1:11" x14ac:dyDescent="0.2">
      <c r="A846" s="134">
        <f t="shared" si="87"/>
        <v>67176</v>
      </c>
      <c r="B846" s="123">
        <f t="shared" si="88"/>
        <v>1456130.8167232282</v>
      </c>
      <c r="C846" s="25">
        <f t="shared" si="86"/>
        <v>3966.5981618007872</v>
      </c>
      <c r="D846" s="128">
        <f t="shared" si="89"/>
        <v>143002.86213464648</v>
      </c>
      <c r="E846" s="25">
        <f t="shared" si="86"/>
        <v>0</v>
      </c>
      <c r="F846" s="128">
        <f t="shared" si="90"/>
        <v>596120.68108364369</v>
      </c>
      <c r="G846" s="25">
        <f t="shared" si="86"/>
        <v>0</v>
      </c>
      <c r="H846" s="128">
        <f t="shared" si="91"/>
        <v>596120.68108364369</v>
      </c>
      <c r="I846" s="25">
        <f t="shared" si="86"/>
        <v>0</v>
      </c>
      <c r="J846" s="4">
        <f t="shared" si="92"/>
        <v>2791375.0410251622</v>
      </c>
      <c r="K846" s="4" t="str">
        <f>IF(J846&gt;$K$5,"YES","")</f>
        <v>YES</v>
      </c>
    </row>
    <row r="847" spans="1:11" x14ac:dyDescent="0.2">
      <c r="A847" s="134">
        <f t="shared" si="87"/>
        <v>67207</v>
      </c>
      <c r="B847" s="123">
        <f t="shared" si="88"/>
        <v>1460170.4197557734</v>
      </c>
      <c r="C847" s="25">
        <f t="shared" si="86"/>
        <v>4085.5961066548111</v>
      </c>
      <c r="D847" s="128">
        <f t="shared" si="89"/>
        <v>143010.01227775324</v>
      </c>
      <c r="E847" s="25">
        <f t="shared" si="86"/>
        <v>0</v>
      </c>
      <c r="F847" s="128">
        <f t="shared" si="90"/>
        <v>596150.48711769795</v>
      </c>
      <c r="G847" s="25">
        <f t="shared" si="86"/>
        <v>0</v>
      </c>
      <c r="H847" s="128">
        <f t="shared" si="91"/>
        <v>596150.48711769795</v>
      </c>
      <c r="I847" s="25">
        <f t="shared" si="86"/>
        <v>0</v>
      </c>
      <c r="J847" s="4">
        <f t="shared" si="92"/>
        <v>2795481.4062689226</v>
      </c>
      <c r="K847" s="4" t="str">
        <f>IF(J847&gt;$K$5,"YES","")</f>
        <v>YES</v>
      </c>
    </row>
    <row r="848" spans="1:11" x14ac:dyDescent="0.2">
      <c r="A848" s="134">
        <f t="shared" si="87"/>
        <v>67238</v>
      </c>
      <c r="B848" s="123">
        <f t="shared" si="88"/>
        <v>1464329.2286632215</v>
      </c>
      <c r="C848" s="25">
        <f t="shared" si="86"/>
        <v>4085.5961066548111</v>
      </c>
      <c r="D848" s="128">
        <f t="shared" si="89"/>
        <v>143017.16277836714</v>
      </c>
      <c r="E848" s="25">
        <f t="shared" si="86"/>
        <v>0</v>
      </c>
      <c r="F848" s="128">
        <f t="shared" si="90"/>
        <v>596180.29464205389</v>
      </c>
      <c r="G848" s="25">
        <f t="shared" si="86"/>
        <v>0</v>
      </c>
      <c r="H848" s="128">
        <f t="shared" si="91"/>
        <v>596180.29464205389</v>
      </c>
      <c r="I848" s="25">
        <f t="shared" si="86"/>
        <v>0</v>
      </c>
      <c r="J848" s="4">
        <f t="shared" si="92"/>
        <v>2799706.9807256963</v>
      </c>
      <c r="K848" s="4" t="str">
        <f>IF(J848&gt;$K$5,"YES","")</f>
        <v>YES</v>
      </c>
    </row>
    <row r="849" spans="1:11" x14ac:dyDescent="0.2">
      <c r="A849" s="134">
        <f t="shared" si="87"/>
        <v>67267</v>
      </c>
      <c r="B849" s="123">
        <f t="shared" si="88"/>
        <v>1468488.2455111148</v>
      </c>
      <c r="C849" s="25">
        <f t="shared" si="86"/>
        <v>4085.5961066548111</v>
      </c>
      <c r="D849" s="128">
        <f t="shared" si="89"/>
        <v>143024.31363650606</v>
      </c>
      <c r="E849" s="25">
        <f t="shared" si="86"/>
        <v>2000</v>
      </c>
      <c r="F849" s="128">
        <f t="shared" si="90"/>
        <v>596210.10365678603</v>
      </c>
      <c r="G849" s="25">
        <f t="shared" si="86"/>
        <v>30426.42553551387</v>
      </c>
      <c r="H849" s="128">
        <f t="shared" si="91"/>
        <v>596210.10365678603</v>
      </c>
      <c r="I849" s="25">
        <f t="shared" si="86"/>
        <v>30426.42553551387</v>
      </c>
      <c r="J849" s="4">
        <f t="shared" si="92"/>
        <v>2803932.7664611931</v>
      </c>
      <c r="K849" s="4" t="str">
        <f>IF(J849&gt;$K$5,"YES","")</f>
        <v>YES</v>
      </c>
    </row>
    <row r="850" spans="1:11" x14ac:dyDescent="0.2">
      <c r="A850" s="134">
        <f t="shared" si="87"/>
        <v>67298</v>
      </c>
      <c r="B850" s="123">
        <f t="shared" si="88"/>
        <v>1472647.4703098505</v>
      </c>
      <c r="C850" s="25">
        <f t="shared" si="86"/>
        <v>4085.5961066548111</v>
      </c>
      <c r="D850" s="128">
        <f t="shared" si="89"/>
        <v>145031.5648521879</v>
      </c>
      <c r="E850" s="25">
        <f t="shared" si="86"/>
        <v>0</v>
      </c>
      <c r="F850" s="128">
        <f t="shared" si="90"/>
        <v>626667.86101875966</v>
      </c>
      <c r="G850" s="25">
        <f t="shared" si="86"/>
        <v>0</v>
      </c>
      <c r="H850" s="128">
        <f t="shared" si="91"/>
        <v>626667.86101875966</v>
      </c>
      <c r="I850" s="25">
        <f t="shared" si="86"/>
        <v>0</v>
      </c>
      <c r="J850" s="4">
        <f t="shared" si="92"/>
        <v>2871014.757199558</v>
      </c>
      <c r="K850" s="4" t="str">
        <f>IF(J850&gt;$K$5,"YES","")</f>
        <v>YES</v>
      </c>
    </row>
    <row r="851" spans="1:11" x14ac:dyDescent="0.2">
      <c r="A851" s="134">
        <f t="shared" si="87"/>
        <v>67328</v>
      </c>
      <c r="B851" s="123">
        <f t="shared" si="88"/>
        <v>1476806.9030698263</v>
      </c>
      <c r="C851" s="25">
        <f t="shared" si="86"/>
        <v>4085.5961066548111</v>
      </c>
      <c r="D851" s="128">
        <f t="shared" si="89"/>
        <v>145038.81643043054</v>
      </c>
      <c r="E851" s="25">
        <f t="shared" si="86"/>
        <v>0</v>
      </c>
      <c r="F851" s="128">
        <f t="shared" si="90"/>
        <v>626699.19441181072</v>
      </c>
      <c r="G851" s="25">
        <f t="shared" si="86"/>
        <v>0</v>
      </c>
      <c r="H851" s="128">
        <f t="shared" si="91"/>
        <v>626699.19441181072</v>
      </c>
      <c r="I851" s="25">
        <f t="shared" si="86"/>
        <v>0</v>
      </c>
      <c r="J851" s="4">
        <f t="shared" si="92"/>
        <v>2875244.1083238786</v>
      </c>
      <c r="K851" s="4" t="str">
        <f>IF(J851&gt;$K$5,"YES","")</f>
        <v>YES</v>
      </c>
    </row>
    <row r="852" spans="1:11" x14ac:dyDescent="0.2">
      <c r="A852" s="134">
        <f t="shared" si="87"/>
        <v>67359</v>
      </c>
      <c r="B852" s="123">
        <f t="shared" si="88"/>
        <v>1480966.5438014399</v>
      </c>
      <c r="C852" s="25">
        <f t="shared" si="86"/>
        <v>4085.5961066548111</v>
      </c>
      <c r="D852" s="128">
        <f t="shared" si="89"/>
        <v>145046.06837125207</v>
      </c>
      <c r="E852" s="25">
        <f t="shared" si="86"/>
        <v>0</v>
      </c>
      <c r="F852" s="128">
        <f t="shared" si="90"/>
        <v>626730.52937153133</v>
      </c>
      <c r="G852" s="25">
        <f t="shared" si="86"/>
        <v>0</v>
      </c>
      <c r="H852" s="128">
        <f t="shared" si="91"/>
        <v>626730.52937153133</v>
      </c>
      <c r="I852" s="25">
        <f t="shared" si="86"/>
        <v>0</v>
      </c>
      <c r="J852" s="4">
        <f t="shared" si="92"/>
        <v>2879473.6709157545</v>
      </c>
      <c r="K852" s="4" t="str">
        <f>IF(J852&gt;$K$5,"YES","")</f>
        <v>YES</v>
      </c>
    </row>
    <row r="853" spans="1:11" x14ac:dyDescent="0.2">
      <c r="A853" s="134">
        <f t="shared" si="87"/>
        <v>67389</v>
      </c>
      <c r="B853" s="123">
        <f t="shared" si="88"/>
        <v>1485126.3925150903</v>
      </c>
      <c r="C853" s="25">
        <f t="shared" si="86"/>
        <v>4085.5961066548111</v>
      </c>
      <c r="D853" s="128">
        <f t="shared" si="89"/>
        <v>145053.32067467066</v>
      </c>
      <c r="E853" s="25">
        <f t="shared" si="86"/>
        <v>0</v>
      </c>
      <c r="F853" s="128">
        <f t="shared" si="90"/>
        <v>626761.86589799996</v>
      </c>
      <c r="G853" s="25">
        <f t="shared" si="86"/>
        <v>0</v>
      </c>
      <c r="H853" s="128">
        <f t="shared" si="91"/>
        <v>626761.86589799996</v>
      </c>
      <c r="I853" s="25">
        <f t="shared" si="86"/>
        <v>0</v>
      </c>
      <c r="J853" s="4">
        <f t="shared" si="92"/>
        <v>2883703.4449857608</v>
      </c>
      <c r="K853" s="4" t="str">
        <f>IF(J853&gt;$K$5,"YES","")</f>
        <v>YES</v>
      </c>
    </row>
    <row r="854" spans="1:11" x14ac:dyDescent="0.2">
      <c r="A854" s="134">
        <f t="shared" si="87"/>
        <v>67420</v>
      </c>
      <c r="B854" s="123">
        <f t="shared" si="88"/>
        <v>1489286.4492211763</v>
      </c>
      <c r="C854" s="25">
        <f t="shared" si="86"/>
        <v>4085.5961066548111</v>
      </c>
      <c r="D854" s="128">
        <f t="shared" si="89"/>
        <v>145060.5733407044</v>
      </c>
      <c r="E854" s="25">
        <f t="shared" si="86"/>
        <v>0</v>
      </c>
      <c r="F854" s="128">
        <f t="shared" si="90"/>
        <v>626793.20399129495</v>
      </c>
      <c r="G854" s="25">
        <f t="shared" si="86"/>
        <v>0</v>
      </c>
      <c r="H854" s="128">
        <f t="shared" si="91"/>
        <v>626793.20399129495</v>
      </c>
      <c r="I854" s="25">
        <f t="shared" si="86"/>
        <v>0</v>
      </c>
      <c r="J854" s="4">
        <f t="shared" si="92"/>
        <v>2887933.4305444704</v>
      </c>
      <c r="K854" s="4" t="str">
        <f>IF(J854&gt;$K$5,"YES","")</f>
        <v>YES</v>
      </c>
    </row>
    <row r="855" spans="1:11" x14ac:dyDescent="0.2">
      <c r="A855" s="134">
        <f t="shared" si="87"/>
        <v>67451</v>
      </c>
      <c r="B855" s="123">
        <f t="shared" si="88"/>
        <v>1493446.7139300976</v>
      </c>
      <c r="C855" s="25">
        <f t="shared" si="86"/>
        <v>4085.5961066548111</v>
      </c>
      <c r="D855" s="128">
        <f t="shared" si="89"/>
        <v>145067.82636937144</v>
      </c>
      <c r="E855" s="25">
        <f t="shared" si="86"/>
        <v>0</v>
      </c>
      <c r="F855" s="128">
        <f t="shared" si="90"/>
        <v>626824.54365149455</v>
      </c>
      <c r="G855" s="25">
        <f t="shared" si="86"/>
        <v>0</v>
      </c>
      <c r="H855" s="128">
        <f t="shared" si="91"/>
        <v>626824.54365149455</v>
      </c>
      <c r="I855" s="25">
        <f t="shared" si="86"/>
        <v>0</v>
      </c>
      <c r="J855" s="4">
        <f t="shared" si="92"/>
        <v>2892163.6276024585</v>
      </c>
      <c r="K855" s="4" t="str">
        <f>IF(J855&gt;$K$5,"YES","")</f>
        <v>YES</v>
      </c>
    </row>
    <row r="856" spans="1:11" x14ac:dyDescent="0.2">
      <c r="A856" s="134">
        <f t="shared" si="87"/>
        <v>67481</v>
      </c>
      <c r="B856" s="123">
        <f t="shared" si="88"/>
        <v>1497607.1866522543</v>
      </c>
      <c r="C856" s="25">
        <f t="shared" si="86"/>
        <v>4085.5961066548111</v>
      </c>
      <c r="D856" s="128">
        <f t="shared" si="89"/>
        <v>145075.07976068993</v>
      </c>
      <c r="E856" s="25">
        <f t="shared" si="86"/>
        <v>0</v>
      </c>
      <c r="F856" s="128">
        <f t="shared" si="90"/>
        <v>626855.8848786772</v>
      </c>
      <c r="G856" s="25">
        <f t="shared" si="86"/>
        <v>0</v>
      </c>
      <c r="H856" s="128">
        <f t="shared" si="91"/>
        <v>626855.8848786772</v>
      </c>
      <c r="I856" s="25">
        <f t="shared" si="86"/>
        <v>0</v>
      </c>
      <c r="J856" s="4">
        <f t="shared" si="92"/>
        <v>2896394.0361702987</v>
      </c>
      <c r="K856" s="4" t="str">
        <f>IF(J856&gt;$K$5,"YES","")</f>
        <v>YES</v>
      </c>
    </row>
    <row r="857" spans="1:11" x14ac:dyDescent="0.2">
      <c r="A857" s="134">
        <f t="shared" si="87"/>
        <v>67512</v>
      </c>
      <c r="B857" s="123">
        <f t="shared" si="88"/>
        <v>1501767.8673980471</v>
      </c>
      <c r="C857" s="25">
        <f t="shared" si="86"/>
        <v>4085.5961066548111</v>
      </c>
      <c r="D857" s="128">
        <f t="shared" si="89"/>
        <v>145082.33351467797</v>
      </c>
      <c r="E857" s="25">
        <f t="shared" si="86"/>
        <v>0</v>
      </c>
      <c r="F857" s="128">
        <f t="shared" si="90"/>
        <v>626887.22767292114</v>
      </c>
      <c r="G857" s="25">
        <f t="shared" si="86"/>
        <v>0</v>
      </c>
      <c r="H857" s="128">
        <f t="shared" si="91"/>
        <v>626887.22767292114</v>
      </c>
      <c r="I857" s="25">
        <f t="shared" si="86"/>
        <v>0</v>
      </c>
      <c r="J857" s="4">
        <f t="shared" si="92"/>
        <v>2900624.6562585672</v>
      </c>
      <c r="K857" s="4" t="str">
        <f>IF(J857&gt;$K$5,"YES","")</f>
        <v>YES</v>
      </c>
    </row>
    <row r="858" spans="1:11" x14ac:dyDescent="0.2">
      <c r="A858" s="134">
        <f t="shared" si="87"/>
        <v>67542</v>
      </c>
      <c r="B858" s="123">
        <f t="shared" si="88"/>
        <v>1505928.7561778773</v>
      </c>
      <c r="C858" s="25">
        <f t="shared" si="86"/>
        <v>4085.5961066548111</v>
      </c>
      <c r="D858" s="128">
        <f t="shared" si="89"/>
        <v>145089.58763135373</v>
      </c>
      <c r="E858" s="25">
        <f t="shared" si="86"/>
        <v>0</v>
      </c>
      <c r="F858" s="128">
        <f t="shared" si="90"/>
        <v>626918.57203430485</v>
      </c>
      <c r="G858" s="25">
        <f t="shared" si="86"/>
        <v>0</v>
      </c>
      <c r="H858" s="128">
        <f t="shared" si="91"/>
        <v>626918.57203430485</v>
      </c>
      <c r="I858" s="25">
        <f t="shared" si="86"/>
        <v>0</v>
      </c>
      <c r="J858" s="4">
        <f t="shared" si="92"/>
        <v>2904855.4878778406</v>
      </c>
      <c r="K858" s="4" t="str">
        <f>IF(J858&gt;$K$5,"YES","")</f>
        <v>YES</v>
      </c>
    </row>
    <row r="859" spans="1:11" x14ac:dyDescent="0.2">
      <c r="A859" s="134">
        <f t="shared" si="87"/>
        <v>67573</v>
      </c>
      <c r="B859" s="123">
        <f t="shared" si="88"/>
        <v>1510089.8530021464</v>
      </c>
      <c r="C859" s="25">
        <f t="shared" si="86"/>
        <v>4208.1639898544554</v>
      </c>
      <c r="D859" s="128">
        <f t="shared" si="89"/>
        <v>145096.84211073531</v>
      </c>
      <c r="E859" s="25">
        <f t="shared" si="86"/>
        <v>0</v>
      </c>
      <c r="F859" s="128">
        <f t="shared" si="90"/>
        <v>626949.91796290665</v>
      </c>
      <c r="G859" s="25">
        <f t="shared" si="86"/>
        <v>0</v>
      </c>
      <c r="H859" s="128">
        <f t="shared" si="91"/>
        <v>626949.91796290665</v>
      </c>
      <c r="I859" s="25">
        <f t="shared" si="86"/>
        <v>0</v>
      </c>
      <c r="J859" s="4">
        <f t="shared" si="92"/>
        <v>2909086.531038695</v>
      </c>
      <c r="K859" s="4" t="str">
        <f>IF(J859&gt;$K$5,"YES","")</f>
        <v>YES</v>
      </c>
    </row>
    <row r="860" spans="1:11" x14ac:dyDescent="0.2">
      <c r="A860" s="134">
        <f t="shared" si="87"/>
        <v>67604</v>
      </c>
      <c r="B860" s="123">
        <f t="shared" si="88"/>
        <v>1514373.7318928507</v>
      </c>
      <c r="C860" s="25">
        <f t="shared" si="86"/>
        <v>4208.1639898544554</v>
      </c>
      <c r="D860" s="128">
        <f t="shared" si="89"/>
        <v>145104.09695284086</v>
      </c>
      <c r="E860" s="25">
        <f t="shared" si="86"/>
        <v>0</v>
      </c>
      <c r="F860" s="128">
        <f t="shared" si="90"/>
        <v>626981.2654588049</v>
      </c>
      <c r="G860" s="25">
        <f t="shared" si="86"/>
        <v>0</v>
      </c>
      <c r="H860" s="128">
        <f t="shared" si="91"/>
        <v>626981.2654588049</v>
      </c>
      <c r="I860" s="25">
        <f t="shared" si="86"/>
        <v>0</v>
      </c>
      <c r="J860" s="4">
        <f t="shared" si="92"/>
        <v>2913440.3597633014</v>
      </c>
      <c r="K860" s="4" t="str">
        <f>IF(J860&gt;$K$5,"YES","")</f>
        <v>YES</v>
      </c>
    </row>
    <row r="861" spans="1:11" x14ac:dyDescent="0.2">
      <c r="A861" s="134">
        <f t="shared" si="87"/>
        <v>67632</v>
      </c>
      <c r="B861" s="123">
        <f t="shared" si="88"/>
        <v>1518657.8249774994</v>
      </c>
      <c r="C861" s="25">
        <f t="shared" si="86"/>
        <v>4208.1639898544554</v>
      </c>
      <c r="D861" s="128">
        <f t="shared" si="89"/>
        <v>145111.35215768853</v>
      </c>
      <c r="E861" s="25">
        <f t="shared" si="86"/>
        <v>2000</v>
      </c>
      <c r="F861" s="128">
        <f t="shared" si="90"/>
        <v>627012.61452207796</v>
      </c>
      <c r="G861" s="25">
        <f t="shared" si="86"/>
        <v>31947.74681228957</v>
      </c>
      <c r="H861" s="128">
        <f t="shared" si="91"/>
        <v>627012.61452207796</v>
      </c>
      <c r="I861" s="25">
        <f t="shared" si="86"/>
        <v>31947.74681228957</v>
      </c>
      <c r="J861" s="4">
        <f t="shared" si="92"/>
        <v>2917794.4061793438</v>
      </c>
      <c r="K861" s="4" t="str">
        <f>IF(J861&gt;$K$5,"YES","")</f>
        <v>YES</v>
      </c>
    </row>
    <row r="862" spans="1:11" x14ac:dyDescent="0.2">
      <c r="A862" s="134">
        <f t="shared" si="87"/>
        <v>67663</v>
      </c>
      <c r="B862" s="123">
        <f t="shared" si="88"/>
        <v>1522942.1322668025</v>
      </c>
      <c r="C862" s="25">
        <f t="shared" si="86"/>
        <v>4208.1639898544554</v>
      </c>
      <c r="D862" s="128">
        <f t="shared" si="89"/>
        <v>147118.70772529644</v>
      </c>
      <c r="E862" s="25">
        <f t="shared" si="86"/>
        <v>0</v>
      </c>
      <c r="F862" s="128">
        <f t="shared" si="90"/>
        <v>658993.30935243436</v>
      </c>
      <c r="G862" s="25">
        <f t="shared" si="86"/>
        <v>0</v>
      </c>
      <c r="H862" s="128">
        <f t="shared" si="91"/>
        <v>658993.30935243436</v>
      </c>
      <c r="I862" s="25">
        <f t="shared" si="86"/>
        <v>0</v>
      </c>
      <c r="J862" s="4">
        <f t="shared" si="92"/>
        <v>2988047.4586969675</v>
      </c>
      <c r="K862" s="4" t="str">
        <f>IF(J862&gt;$K$5,"YES","")</f>
        <v>YES</v>
      </c>
    </row>
    <row r="863" spans="1:11" x14ac:dyDescent="0.2">
      <c r="A863" s="134">
        <f t="shared" si="87"/>
        <v>67693</v>
      </c>
      <c r="B863" s="123">
        <f t="shared" si="88"/>
        <v>1527226.6537714701</v>
      </c>
      <c r="C863" s="25">
        <f t="shared" si="86"/>
        <v>4208.1639898544554</v>
      </c>
      <c r="D863" s="128">
        <f t="shared" si="89"/>
        <v>147126.06366068273</v>
      </c>
      <c r="E863" s="25">
        <f t="shared" si="86"/>
        <v>0</v>
      </c>
      <c r="F863" s="128">
        <f t="shared" si="90"/>
        <v>659026.25901790208</v>
      </c>
      <c r="G863" s="25">
        <f t="shared" si="86"/>
        <v>0</v>
      </c>
      <c r="H863" s="128">
        <f t="shared" si="91"/>
        <v>659026.25901790208</v>
      </c>
      <c r="I863" s="25">
        <f t="shared" si="86"/>
        <v>0</v>
      </c>
      <c r="J863" s="4">
        <f t="shared" si="92"/>
        <v>2992405.2354679569</v>
      </c>
      <c r="K863" s="4" t="str">
        <f>IF(J863&gt;$K$5,"YES","")</f>
        <v>YES</v>
      </c>
    </row>
    <row r="864" spans="1:11" x14ac:dyDescent="0.2">
      <c r="A864" s="134">
        <f t="shared" si="87"/>
        <v>67724</v>
      </c>
      <c r="B864" s="123">
        <f t="shared" si="88"/>
        <v>1531511.3895022129</v>
      </c>
      <c r="C864" s="25">
        <f t="shared" si="86"/>
        <v>4208.1639898544554</v>
      </c>
      <c r="D864" s="128">
        <f t="shared" si="89"/>
        <v>147133.41996386577</v>
      </c>
      <c r="E864" s="25">
        <f t="shared" si="86"/>
        <v>0</v>
      </c>
      <c r="F864" s="128">
        <f t="shared" si="90"/>
        <v>659059.21033085301</v>
      </c>
      <c r="G864" s="25">
        <f t="shared" si="86"/>
        <v>0</v>
      </c>
      <c r="H864" s="128">
        <f t="shared" si="91"/>
        <v>659059.21033085301</v>
      </c>
      <c r="I864" s="25">
        <f t="shared" si="86"/>
        <v>0</v>
      </c>
      <c r="J864" s="4">
        <f t="shared" si="92"/>
        <v>2996763.2301277844</v>
      </c>
      <c r="K864" s="4" t="str">
        <f>IF(J864&gt;$K$5,"YES","")</f>
        <v>YES</v>
      </c>
    </row>
    <row r="865" spans="1:11" x14ac:dyDescent="0.2">
      <c r="A865" s="134">
        <f t="shared" si="87"/>
        <v>67754</v>
      </c>
      <c r="B865" s="123">
        <f t="shared" si="88"/>
        <v>1535796.3394697423</v>
      </c>
      <c r="C865" s="25">
        <f t="shared" si="86"/>
        <v>4208.1639898544554</v>
      </c>
      <c r="D865" s="128">
        <f t="shared" si="89"/>
        <v>147140.77663486399</v>
      </c>
      <c r="E865" s="25">
        <f t="shared" si="86"/>
        <v>0</v>
      </c>
      <c r="F865" s="128">
        <f t="shared" si="90"/>
        <v>659092.16329136956</v>
      </c>
      <c r="G865" s="25">
        <f t="shared" si="86"/>
        <v>0</v>
      </c>
      <c r="H865" s="128">
        <f t="shared" si="91"/>
        <v>659092.16329136956</v>
      </c>
      <c r="I865" s="25">
        <f t="shared" si="86"/>
        <v>0</v>
      </c>
      <c r="J865" s="4">
        <f t="shared" si="92"/>
        <v>3001121.4426873457</v>
      </c>
      <c r="K865" s="4" t="str">
        <f>IF(J865&gt;$K$5,"YES","")</f>
        <v>YES</v>
      </c>
    </row>
    <row r="866" spans="1:11" x14ac:dyDescent="0.2">
      <c r="A866" s="134">
        <f t="shared" si="87"/>
        <v>67785</v>
      </c>
      <c r="B866" s="123">
        <f t="shared" si="88"/>
        <v>1540081.5036847699</v>
      </c>
      <c r="C866" s="25">
        <f t="shared" si="86"/>
        <v>4208.1639898544554</v>
      </c>
      <c r="D866" s="128">
        <f t="shared" si="89"/>
        <v>147148.13367369573</v>
      </c>
      <c r="E866" s="25">
        <f t="shared" si="86"/>
        <v>0</v>
      </c>
      <c r="F866" s="128">
        <f t="shared" si="90"/>
        <v>659125.11789953418</v>
      </c>
      <c r="G866" s="25">
        <f t="shared" si="86"/>
        <v>0</v>
      </c>
      <c r="H866" s="128">
        <f t="shared" si="91"/>
        <v>659125.11789953418</v>
      </c>
      <c r="I866" s="25">
        <f t="shared" si="86"/>
        <v>0</v>
      </c>
      <c r="J866" s="4">
        <f t="shared" si="92"/>
        <v>3005479.8731575343</v>
      </c>
      <c r="K866" s="4" t="str">
        <f>IF(J866&gt;$K$5,"YES","")</f>
        <v>YES</v>
      </c>
    </row>
    <row r="867" spans="1:11" x14ac:dyDescent="0.2">
      <c r="A867" s="134">
        <f t="shared" si="87"/>
        <v>67816</v>
      </c>
      <c r="B867" s="123">
        <f t="shared" si="88"/>
        <v>1544366.8821580082</v>
      </c>
      <c r="C867" s="25">
        <f t="shared" si="86"/>
        <v>4208.1639898544554</v>
      </c>
      <c r="D867" s="128">
        <f t="shared" si="89"/>
        <v>147155.49108037943</v>
      </c>
      <c r="E867" s="25">
        <f t="shared" si="86"/>
        <v>0</v>
      </c>
      <c r="F867" s="128">
        <f t="shared" si="90"/>
        <v>659158.07415542926</v>
      </c>
      <c r="G867" s="25">
        <f t="shared" si="86"/>
        <v>0</v>
      </c>
      <c r="H867" s="128">
        <f t="shared" si="91"/>
        <v>659158.07415542926</v>
      </c>
      <c r="I867" s="25">
        <f t="shared" si="86"/>
        <v>0</v>
      </c>
      <c r="J867" s="4">
        <f t="shared" si="92"/>
        <v>3009838.5215492463</v>
      </c>
      <c r="K867" s="4" t="str">
        <f>IF(J867&gt;$K$5,"YES","")</f>
        <v>YES</v>
      </c>
    </row>
    <row r="868" spans="1:11" x14ac:dyDescent="0.2">
      <c r="A868" s="134">
        <f t="shared" si="87"/>
        <v>67846</v>
      </c>
      <c r="B868" s="123">
        <f t="shared" si="88"/>
        <v>1548652.4749001702</v>
      </c>
      <c r="C868" s="25">
        <f t="shared" si="86"/>
        <v>4208.1639898544554</v>
      </c>
      <c r="D868" s="128">
        <f t="shared" si="89"/>
        <v>147162.84885493346</v>
      </c>
      <c r="E868" s="25">
        <f t="shared" si="86"/>
        <v>0</v>
      </c>
      <c r="F868" s="128">
        <f t="shared" si="90"/>
        <v>659191.03205913713</v>
      </c>
      <c r="G868" s="25">
        <f t="shared" si="86"/>
        <v>0</v>
      </c>
      <c r="H868" s="128">
        <f t="shared" si="91"/>
        <v>659191.03205913713</v>
      </c>
      <c r="I868" s="25">
        <f t="shared" si="86"/>
        <v>0</v>
      </c>
      <c r="J868" s="4">
        <f t="shared" si="92"/>
        <v>3014197.3878733781</v>
      </c>
      <c r="K868" s="4" t="str">
        <f>IF(J868&gt;$K$5,"YES","")</f>
        <v>YES</v>
      </c>
    </row>
    <row r="869" spans="1:11" x14ac:dyDescent="0.2">
      <c r="A869" s="134">
        <f t="shared" si="87"/>
        <v>67877</v>
      </c>
      <c r="B869" s="123">
        <f t="shared" si="88"/>
        <v>1552938.2819219695</v>
      </c>
      <c r="C869" s="25">
        <f t="shared" si="86"/>
        <v>4208.1639898544554</v>
      </c>
      <c r="D869" s="128">
        <f t="shared" si="89"/>
        <v>147170.20699737623</v>
      </c>
      <c r="E869" s="25">
        <f t="shared" si="86"/>
        <v>0</v>
      </c>
      <c r="F869" s="128">
        <f t="shared" si="90"/>
        <v>659223.9916107402</v>
      </c>
      <c r="G869" s="25">
        <f t="shared" si="86"/>
        <v>0</v>
      </c>
      <c r="H869" s="128">
        <f t="shared" si="91"/>
        <v>659223.9916107402</v>
      </c>
      <c r="I869" s="25">
        <f t="shared" si="86"/>
        <v>0</v>
      </c>
      <c r="J869" s="4">
        <f t="shared" si="92"/>
        <v>3018556.4721408263</v>
      </c>
      <c r="K869" s="4" t="str">
        <f>IF(J869&gt;$K$5,"YES","")</f>
        <v>YES</v>
      </c>
    </row>
    <row r="870" spans="1:11" x14ac:dyDescent="0.2">
      <c r="A870" s="134">
        <f t="shared" si="87"/>
        <v>67907</v>
      </c>
      <c r="B870" s="123">
        <f t="shared" si="88"/>
        <v>1557224.3032341197</v>
      </c>
      <c r="C870" s="25">
        <f t="shared" si="86"/>
        <v>4208.1639898544554</v>
      </c>
      <c r="D870" s="128">
        <f t="shared" si="89"/>
        <v>147177.5655077261</v>
      </c>
      <c r="E870" s="25">
        <f t="shared" si="86"/>
        <v>0</v>
      </c>
      <c r="F870" s="128">
        <f t="shared" si="90"/>
        <v>659256.95281032077</v>
      </c>
      <c r="G870" s="25">
        <f t="shared" si="86"/>
        <v>0</v>
      </c>
      <c r="H870" s="128">
        <f t="shared" si="91"/>
        <v>659256.95281032077</v>
      </c>
      <c r="I870" s="25">
        <f t="shared" si="86"/>
        <v>0</v>
      </c>
      <c r="J870" s="4">
        <f t="shared" si="92"/>
        <v>3022915.7743624877</v>
      </c>
      <c r="K870" s="4" t="str">
        <f>IF(J870&gt;$K$5,"YES","")</f>
        <v>YES</v>
      </c>
    </row>
    <row r="871" spans="1:11" x14ac:dyDescent="0.2">
      <c r="A871" s="134">
        <f t="shared" si="87"/>
        <v>67938</v>
      </c>
      <c r="B871" s="123">
        <f t="shared" si="88"/>
        <v>1561510.5388473356</v>
      </c>
      <c r="C871" s="25">
        <f t="shared" si="86"/>
        <v>4334.4089095500885</v>
      </c>
      <c r="D871" s="128">
        <f t="shared" si="89"/>
        <v>147184.92438600151</v>
      </c>
      <c r="E871" s="25">
        <f t="shared" si="86"/>
        <v>0</v>
      </c>
      <c r="F871" s="128">
        <f t="shared" si="90"/>
        <v>659289.91565796139</v>
      </c>
      <c r="G871" s="25">
        <f t="shared" si="86"/>
        <v>0</v>
      </c>
      <c r="H871" s="128">
        <f t="shared" si="91"/>
        <v>659289.91565796139</v>
      </c>
      <c r="I871" s="25">
        <f t="shared" si="86"/>
        <v>0</v>
      </c>
      <c r="J871" s="4">
        <f t="shared" si="92"/>
        <v>3027275.2945492598</v>
      </c>
      <c r="K871" s="4" t="str">
        <f>IF(J871&gt;$K$5,"YES","")</f>
        <v>YES</v>
      </c>
    </row>
    <row r="872" spans="1:11" x14ac:dyDescent="0.2">
      <c r="A872" s="134">
        <f t="shared" si="87"/>
        <v>67969</v>
      </c>
      <c r="B872" s="123">
        <f t="shared" si="88"/>
        <v>1565923.2400042738</v>
      </c>
      <c r="C872" s="25">
        <f t="shared" si="86"/>
        <v>4334.4089095500885</v>
      </c>
      <c r="D872" s="128">
        <f t="shared" si="89"/>
        <v>147192.28363222082</v>
      </c>
      <c r="E872" s="25">
        <f t="shared" si="86"/>
        <v>0</v>
      </c>
      <c r="F872" s="128">
        <f t="shared" si="90"/>
        <v>659322.88015374437</v>
      </c>
      <c r="G872" s="25">
        <f t="shared" si="86"/>
        <v>0</v>
      </c>
      <c r="H872" s="128">
        <f t="shared" si="91"/>
        <v>659322.88015374437</v>
      </c>
      <c r="I872" s="25">
        <f t="shared" si="86"/>
        <v>0</v>
      </c>
      <c r="J872" s="4">
        <f t="shared" si="92"/>
        <v>3031761.2839439837</v>
      </c>
      <c r="K872" s="4" t="str">
        <f>IF(J872&gt;$K$5,"YES","")</f>
        <v>YES</v>
      </c>
    </row>
    <row r="873" spans="1:11" x14ac:dyDescent="0.2">
      <c r="A873" s="134">
        <f t="shared" si="87"/>
        <v>67997</v>
      </c>
      <c r="B873" s="123">
        <f t="shared" si="88"/>
        <v>1570336.1617962699</v>
      </c>
      <c r="C873" s="25">
        <f t="shared" si="86"/>
        <v>4334.4089095500885</v>
      </c>
      <c r="D873" s="128">
        <f t="shared" si="89"/>
        <v>147199.64324640244</v>
      </c>
      <c r="E873" s="25">
        <f t="shared" si="86"/>
        <v>2000</v>
      </c>
      <c r="F873" s="128">
        <f t="shared" si="90"/>
        <v>659355.84629775211</v>
      </c>
      <c r="G873" s="25">
        <f t="shared" si="86"/>
        <v>33545.134152904051</v>
      </c>
      <c r="H873" s="128">
        <f t="shared" si="91"/>
        <v>659355.84629775211</v>
      </c>
      <c r="I873" s="25">
        <f t="shared" si="86"/>
        <v>33545.134152904051</v>
      </c>
      <c r="J873" s="4">
        <f t="shared" si="92"/>
        <v>3036247.4976381767</v>
      </c>
      <c r="K873" s="4" t="str">
        <f>IF(J873&gt;$K$5,"YES","")</f>
        <v>YES</v>
      </c>
    </row>
    <row r="874" spans="1:11" x14ac:dyDescent="0.2">
      <c r="A874" s="134">
        <f t="shared" si="87"/>
        <v>68028</v>
      </c>
      <c r="B874" s="123">
        <f t="shared" si="88"/>
        <v>1574749.3042343555</v>
      </c>
      <c r="C874" s="25">
        <f t="shared" si="86"/>
        <v>4334.4089095500885</v>
      </c>
      <c r="D874" s="128">
        <f t="shared" si="89"/>
        <v>149207.10322856478</v>
      </c>
      <c r="E874" s="25">
        <f t="shared" si="86"/>
        <v>0</v>
      </c>
      <c r="F874" s="128">
        <f t="shared" si="90"/>
        <v>692935.62549967878</v>
      </c>
      <c r="G874" s="25">
        <f t="shared" si="86"/>
        <v>0</v>
      </c>
      <c r="H874" s="128">
        <f t="shared" si="91"/>
        <v>692935.62549967878</v>
      </c>
      <c r="I874" s="25">
        <f t="shared" si="86"/>
        <v>0</v>
      </c>
      <c r="J874" s="4">
        <f t="shared" si="92"/>
        <v>3109827.6584622776</v>
      </c>
      <c r="K874" s="4" t="str">
        <f>IF(J874&gt;$K$5,"YES","")</f>
        <v>YES</v>
      </c>
    </row>
    <row r="875" spans="1:11" x14ac:dyDescent="0.2">
      <c r="A875" s="134">
        <f t="shared" si="87"/>
        <v>68058</v>
      </c>
      <c r="B875" s="123">
        <f t="shared" si="88"/>
        <v>1579162.6673295631</v>
      </c>
      <c r="C875" s="25">
        <f t="shared" si="86"/>
        <v>4334.4089095500885</v>
      </c>
      <c r="D875" s="128">
        <f t="shared" si="89"/>
        <v>149214.56358372624</v>
      </c>
      <c r="E875" s="25">
        <f t="shared" si="86"/>
        <v>0</v>
      </c>
      <c r="F875" s="128">
        <f t="shared" si="90"/>
        <v>692970.27228095382</v>
      </c>
      <c r="G875" s="25">
        <f t="shared" si="86"/>
        <v>0</v>
      </c>
      <c r="H875" s="128">
        <f t="shared" si="91"/>
        <v>692970.27228095382</v>
      </c>
      <c r="I875" s="25">
        <f t="shared" si="86"/>
        <v>0</v>
      </c>
      <c r="J875" s="4">
        <f t="shared" si="92"/>
        <v>3114317.775475197</v>
      </c>
      <c r="K875" s="4" t="str">
        <f>IF(J875&gt;$K$5,"YES","")</f>
        <v>YES</v>
      </c>
    </row>
    <row r="876" spans="1:11" x14ac:dyDescent="0.2">
      <c r="A876" s="134">
        <f t="shared" si="87"/>
        <v>68089</v>
      </c>
      <c r="B876" s="123">
        <f t="shared" si="88"/>
        <v>1583576.2510929254</v>
      </c>
      <c r="C876" s="25">
        <f t="shared" si="86"/>
        <v>4334.4089095500885</v>
      </c>
      <c r="D876" s="128">
        <f t="shared" si="89"/>
        <v>149222.02431190544</v>
      </c>
      <c r="E876" s="25">
        <f t="shared" si="86"/>
        <v>0</v>
      </c>
      <c r="F876" s="128">
        <f t="shared" si="90"/>
        <v>693004.92079456791</v>
      </c>
      <c r="G876" s="25">
        <f t="shared" si="86"/>
        <v>0</v>
      </c>
      <c r="H876" s="128">
        <f t="shared" si="91"/>
        <v>693004.92079456791</v>
      </c>
      <c r="I876" s="25">
        <f t="shared" si="86"/>
        <v>0</v>
      </c>
      <c r="J876" s="4">
        <f t="shared" si="92"/>
        <v>3118808.116993967</v>
      </c>
      <c r="K876" s="4" t="str">
        <f>IF(J876&gt;$K$5,"YES","")</f>
        <v>YES</v>
      </c>
    </row>
    <row r="877" spans="1:11" x14ac:dyDescent="0.2">
      <c r="A877" s="134">
        <f t="shared" si="87"/>
        <v>68119</v>
      </c>
      <c r="B877" s="123">
        <f t="shared" si="88"/>
        <v>1587990.055535476</v>
      </c>
      <c r="C877" s="25">
        <f t="shared" si="86"/>
        <v>4334.4089095500885</v>
      </c>
      <c r="D877" s="128">
        <f t="shared" si="89"/>
        <v>149229.48541312106</v>
      </c>
      <c r="E877" s="25">
        <f t="shared" si="86"/>
        <v>0</v>
      </c>
      <c r="F877" s="128">
        <f t="shared" si="90"/>
        <v>693039.57104060776</v>
      </c>
      <c r="G877" s="25">
        <f t="shared" si="86"/>
        <v>0</v>
      </c>
      <c r="H877" s="128">
        <f t="shared" si="91"/>
        <v>693039.57104060776</v>
      </c>
      <c r="I877" s="25">
        <f t="shared" si="86"/>
        <v>0</v>
      </c>
      <c r="J877" s="4">
        <f t="shared" si="92"/>
        <v>3123298.6830298128</v>
      </c>
      <c r="K877" s="4" t="str">
        <f>IF(J877&gt;$K$5,"YES","")</f>
        <v>YES</v>
      </c>
    </row>
    <row r="878" spans="1:11" x14ac:dyDescent="0.2">
      <c r="A878" s="134">
        <f t="shared" si="87"/>
        <v>68150</v>
      </c>
      <c r="B878" s="123">
        <f t="shared" si="88"/>
        <v>1592404.0806682485</v>
      </c>
      <c r="C878" s="25">
        <f t="shared" si="86"/>
        <v>4334.4089095500885</v>
      </c>
      <c r="D878" s="128">
        <f t="shared" si="89"/>
        <v>149236.94688739174</v>
      </c>
      <c r="E878" s="25">
        <f t="shared" si="86"/>
        <v>0</v>
      </c>
      <c r="F878" s="128">
        <f t="shared" si="90"/>
        <v>693074.22301915986</v>
      </c>
      <c r="G878" s="25">
        <f t="shared" si="86"/>
        <v>0</v>
      </c>
      <c r="H878" s="128">
        <f t="shared" si="91"/>
        <v>693074.22301915986</v>
      </c>
      <c r="I878" s="25">
        <f t="shared" si="86"/>
        <v>0</v>
      </c>
      <c r="J878" s="4">
        <f t="shared" si="92"/>
        <v>3127789.4735939601</v>
      </c>
      <c r="K878" s="4" t="str">
        <f>IF(J878&gt;$K$5,"YES","")</f>
        <v>YES</v>
      </c>
    </row>
    <row r="879" spans="1:11" x14ac:dyDescent="0.2">
      <c r="A879" s="134">
        <f t="shared" si="87"/>
        <v>68181</v>
      </c>
      <c r="B879" s="123">
        <f t="shared" si="88"/>
        <v>1596818.3265022777</v>
      </c>
      <c r="C879" s="25">
        <f t="shared" si="86"/>
        <v>4334.4089095500885</v>
      </c>
      <c r="D879" s="128">
        <f t="shared" si="89"/>
        <v>149244.40873473612</v>
      </c>
      <c r="E879" s="25">
        <f t="shared" si="86"/>
        <v>0</v>
      </c>
      <c r="F879" s="128">
        <f t="shared" si="90"/>
        <v>693108.87673031085</v>
      </c>
      <c r="G879" s="25">
        <f t="shared" si="86"/>
        <v>0</v>
      </c>
      <c r="H879" s="128">
        <f t="shared" si="91"/>
        <v>693108.87673031085</v>
      </c>
      <c r="I879" s="25">
        <f t="shared" si="86"/>
        <v>0</v>
      </c>
      <c r="J879" s="4">
        <f t="shared" si="92"/>
        <v>3132280.4886976355</v>
      </c>
      <c r="K879" s="4" t="str">
        <f>IF(J879&gt;$K$5,"YES","")</f>
        <v>YES</v>
      </c>
    </row>
    <row r="880" spans="1:11" x14ac:dyDescent="0.2">
      <c r="A880" s="134">
        <f t="shared" si="87"/>
        <v>68211</v>
      </c>
      <c r="B880" s="123">
        <f t="shared" si="88"/>
        <v>1601232.7930485986</v>
      </c>
      <c r="C880" s="25">
        <f t="shared" si="86"/>
        <v>4334.4089095500885</v>
      </c>
      <c r="D880" s="128">
        <f t="shared" si="89"/>
        <v>149251.87095517287</v>
      </c>
      <c r="E880" s="25">
        <f t="shared" si="86"/>
        <v>0</v>
      </c>
      <c r="F880" s="128">
        <f t="shared" si="90"/>
        <v>693143.53217414743</v>
      </c>
      <c r="G880" s="25">
        <f t="shared" si="86"/>
        <v>0</v>
      </c>
      <c r="H880" s="128">
        <f t="shared" si="91"/>
        <v>693143.53217414743</v>
      </c>
      <c r="I880" s="25">
        <f t="shared" si="86"/>
        <v>0</v>
      </c>
      <c r="J880" s="4">
        <f t="shared" si="92"/>
        <v>3136771.7283520661</v>
      </c>
      <c r="K880" s="4" t="str">
        <f>IF(J880&gt;$K$5,"YES","")</f>
        <v>YES</v>
      </c>
    </row>
    <row r="881" spans="1:11" x14ac:dyDescent="0.2">
      <c r="A881" s="134">
        <f t="shared" si="87"/>
        <v>68242</v>
      </c>
      <c r="B881" s="123">
        <f t="shared" si="88"/>
        <v>1605647.4803182469</v>
      </c>
      <c r="C881" s="25">
        <f t="shared" si="86"/>
        <v>4334.4089095500885</v>
      </c>
      <c r="D881" s="128">
        <f t="shared" si="89"/>
        <v>149259.33354872064</v>
      </c>
      <c r="E881" s="25">
        <f t="shared" si="86"/>
        <v>0</v>
      </c>
      <c r="F881" s="128">
        <f t="shared" si="90"/>
        <v>693178.18935075623</v>
      </c>
      <c r="G881" s="25">
        <f t="shared" si="86"/>
        <v>0</v>
      </c>
      <c r="H881" s="128">
        <f t="shared" si="91"/>
        <v>693178.18935075623</v>
      </c>
      <c r="I881" s="25">
        <f t="shared" si="86"/>
        <v>0</v>
      </c>
      <c r="J881" s="4">
        <f t="shared" si="92"/>
        <v>3141263.19256848</v>
      </c>
      <c r="K881" s="4" t="str">
        <f>IF(J881&gt;$K$5,"YES","")</f>
        <v>YES</v>
      </c>
    </row>
    <row r="882" spans="1:11" x14ac:dyDescent="0.2">
      <c r="A882" s="134">
        <f t="shared" si="87"/>
        <v>68272</v>
      </c>
      <c r="B882" s="123">
        <f t="shared" si="88"/>
        <v>1610062.3883222586</v>
      </c>
      <c r="C882" s="25">
        <f t="shared" si="86"/>
        <v>4334.4089095500885</v>
      </c>
      <c r="D882" s="128">
        <f t="shared" si="89"/>
        <v>149266.79651539808</v>
      </c>
      <c r="E882" s="25">
        <f t="shared" si="86"/>
        <v>0</v>
      </c>
      <c r="F882" s="128">
        <f t="shared" si="90"/>
        <v>693212.84826022387</v>
      </c>
      <c r="G882" s="25">
        <f t="shared" si="86"/>
        <v>0</v>
      </c>
      <c r="H882" s="128">
        <f t="shared" si="91"/>
        <v>693212.84826022387</v>
      </c>
      <c r="I882" s="25">
        <f t="shared" si="86"/>
        <v>0</v>
      </c>
      <c r="J882" s="4">
        <f t="shared" si="92"/>
        <v>3145754.8813581043</v>
      </c>
      <c r="K882" s="4" t="str">
        <f>IF(J882&gt;$K$5,"YES","")</f>
        <v>YES</v>
      </c>
    </row>
    <row r="883" spans="1:11" x14ac:dyDescent="0.2">
      <c r="A883" s="134">
        <f t="shared" si="87"/>
        <v>68303</v>
      </c>
      <c r="B883" s="123">
        <f t="shared" si="88"/>
        <v>1614477.5170716706</v>
      </c>
      <c r="C883" s="25">
        <f t="shared" si="86"/>
        <v>4464.4411768365917</v>
      </c>
      <c r="D883" s="128">
        <f t="shared" si="89"/>
        <v>149274.25985522385</v>
      </c>
      <c r="E883" s="25">
        <f t="shared" si="86"/>
        <v>0</v>
      </c>
      <c r="F883" s="128">
        <f t="shared" si="90"/>
        <v>693247.50890263694</v>
      </c>
      <c r="G883" s="25">
        <f t="shared" si="86"/>
        <v>0</v>
      </c>
      <c r="H883" s="128">
        <f t="shared" si="91"/>
        <v>693247.50890263694</v>
      </c>
      <c r="I883" s="25">
        <f t="shared" si="86"/>
        <v>0</v>
      </c>
      <c r="J883" s="4">
        <f t="shared" si="92"/>
        <v>3150246.7947321683</v>
      </c>
      <c r="K883" s="4" t="str">
        <f>IF(J883&gt;$K$5,"YES","")</f>
        <v>YES</v>
      </c>
    </row>
    <row r="884" spans="1:11" x14ac:dyDescent="0.2">
      <c r="A884" s="134">
        <f t="shared" si="87"/>
        <v>68334</v>
      </c>
      <c r="B884" s="123">
        <f t="shared" si="88"/>
        <v>1619022.9053464199</v>
      </c>
      <c r="C884" s="25">
        <f t="shared" si="86"/>
        <v>4464.4411768365917</v>
      </c>
      <c r="D884" s="128">
        <f t="shared" si="89"/>
        <v>149281.72356821664</v>
      </c>
      <c r="E884" s="25">
        <f t="shared" si="86"/>
        <v>0</v>
      </c>
      <c r="F884" s="128">
        <f t="shared" si="90"/>
        <v>693282.17127808218</v>
      </c>
      <c r="G884" s="25">
        <f t="shared" si="86"/>
        <v>0</v>
      </c>
      <c r="H884" s="128">
        <f t="shared" si="91"/>
        <v>693282.17127808218</v>
      </c>
      <c r="I884" s="25">
        <f t="shared" si="86"/>
        <v>0</v>
      </c>
      <c r="J884" s="4">
        <f t="shared" si="92"/>
        <v>3154868.9714708012</v>
      </c>
      <c r="K884" s="4" t="str">
        <f>IF(J884&gt;$K$5,"YES","")</f>
        <v>YES</v>
      </c>
    </row>
    <row r="885" spans="1:11" x14ac:dyDescent="0.2">
      <c r="A885" s="134">
        <f t="shared" si="87"/>
        <v>68362</v>
      </c>
      <c r="B885" s="123">
        <f t="shared" si="88"/>
        <v>1623568.5208905828</v>
      </c>
      <c r="C885" s="25">
        <f t="shared" si="86"/>
        <v>4464.4411768365917</v>
      </c>
      <c r="D885" s="128">
        <f t="shared" si="89"/>
        <v>149289.18765439506</v>
      </c>
      <c r="E885" s="25">
        <f t="shared" si="86"/>
        <v>2000</v>
      </c>
      <c r="F885" s="128">
        <f t="shared" si="90"/>
        <v>693316.83538664621</v>
      </c>
      <c r="G885" s="25">
        <f t="shared" si="86"/>
        <v>35222.390860549247</v>
      </c>
      <c r="H885" s="128">
        <f t="shared" si="91"/>
        <v>693316.83538664621</v>
      </c>
      <c r="I885" s="25">
        <f t="shared" si="86"/>
        <v>35222.390860549247</v>
      </c>
      <c r="J885" s="4">
        <f t="shared" si="92"/>
        <v>3159491.3793182699</v>
      </c>
      <c r="K885" s="4" t="str">
        <f>IF(J885&gt;$K$5,"YES","")</f>
        <v>YES</v>
      </c>
    </row>
    <row r="886" spans="1:11" x14ac:dyDescent="0.2">
      <c r="A886" s="134">
        <f t="shared" si="87"/>
        <v>68393</v>
      </c>
      <c r="B886" s="123">
        <f t="shared" si="88"/>
        <v>1628114.3637155229</v>
      </c>
      <c r="C886" s="25">
        <f t="shared" si="86"/>
        <v>4464.4411768365917</v>
      </c>
      <c r="D886" s="128">
        <f t="shared" si="89"/>
        <v>151296.75211377779</v>
      </c>
      <c r="E886" s="25">
        <f t="shared" si="86"/>
        <v>0</v>
      </c>
      <c r="F886" s="128">
        <f t="shared" si="90"/>
        <v>728575.65320850792</v>
      </c>
      <c r="G886" s="25">
        <f t="shared" si="86"/>
        <v>0</v>
      </c>
      <c r="H886" s="128">
        <f t="shared" si="91"/>
        <v>728575.65320850792</v>
      </c>
      <c r="I886" s="25">
        <f t="shared" si="86"/>
        <v>0</v>
      </c>
      <c r="J886" s="4">
        <f t="shared" si="92"/>
        <v>3236562.4222463164</v>
      </c>
      <c r="K886" s="4" t="str">
        <f>IF(J886&gt;$K$5,"YES","")</f>
        <v>YES</v>
      </c>
    </row>
    <row r="887" spans="1:11" x14ac:dyDescent="0.2">
      <c r="A887" s="134">
        <f t="shared" si="87"/>
        <v>68423</v>
      </c>
      <c r="B887" s="123">
        <f t="shared" si="88"/>
        <v>1632660.4338326044</v>
      </c>
      <c r="C887" s="25">
        <f t="shared" si="86"/>
        <v>4464.4411768365917</v>
      </c>
      <c r="D887" s="128">
        <f t="shared" si="89"/>
        <v>151304.31695138349</v>
      </c>
      <c r="E887" s="25">
        <f t="shared" si="86"/>
        <v>0</v>
      </c>
      <c r="F887" s="128">
        <f t="shared" si="90"/>
        <v>728612.08199116844</v>
      </c>
      <c r="G887" s="25">
        <f t="shared" si="86"/>
        <v>0</v>
      </c>
      <c r="H887" s="128">
        <f t="shared" si="91"/>
        <v>728612.08199116844</v>
      </c>
      <c r="I887" s="25">
        <f t="shared" si="86"/>
        <v>0</v>
      </c>
      <c r="J887" s="4">
        <f t="shared" si="92"/>
        <v>3241188.9147663247</v>
      </c>
      <c r="K887" s="4" t="str">
        <f>IF(J887&gt;$K$5,"YES","")</f>
        <v>YES</v>
      </c>
    </row>
    <row r="888" spans="1:11" x14ac:dyDescent="0.2">
      <c r="A888" s="134">
        <f t="shared" si="87"/>
        <v>68454</v>
      </c>
      <c r="B888" s="123">
        <f t="shared" si="88"/>
        <v>1637206.7312531916</v>
      </c>
      <c r="C888" s="25">
        <f t="shared" si="86"/>
        <v>4464.4411768365917</v>
      </c>
      <c r="D888" s="128">
        <f t="shared" si="89"/>
        <v>151311.88216723106</v>
      </c>
      <c r="E888" s="25">
        <f t="shared" si="86"/>
        <v>0</v>
      </c>
      <c r="F888" s="128">
        <f t="shared" si="90"/>
        <v>728648.51259526808</v>
      </c>
      <c r="G888" s="25">
        <f t="shared" si="86"/>
        <v>0</v>
      </c>
      <c r="H888" s="128">
        <f t="shared" si="91"/>
        <v>728648.51259526808</v>
      </c>
      <c r="I888" s="25">
        <f t="shared" si="86"/>
        <v>0</v>
      </c>
      <c r="J888" s="4">
        <f t="shared" si="92"/>
        <v>3245815.6386109586</v>
      </c>
      <c r="K888" s="4" t="str">
        <f>IF(J888&gt;$K$5,"YES","")</f>
        <v>YES</v>
      </c>
    </row>
    <row r="889" spans="1:11" x14ac:dyDescent="0.2">
      <c r="A889" s="134">
        <f t="shared" si="87"/>
        <v>68484</v>
      </c>
      <c r="B889" s="123">
        <f t="shared" si="88"/>
        <v>1641753.2559886498</v>
      </c>
      <c r="C889" s="25">
        <f t="shared" si="86"/>
        <v>4464.4411768365917</v>
      </c>
      <c r="D889" s="128">
        <f t="shared" si="89"/>
        <v>151319.44776133943</v>
      </c>
      <c r="E889" s="25">
        <f t="shared" si="86"/>
        <v>0</v>
      </c>
      <c r="F889" s="128">
        <f t="shared" si="90"/>
        <v>728684.9450208979</v>
      </c>
      <c r="G889" s="25">
        <f t="shared" si="86"/>
        <v>0</v>
      </c>
      <c r="H889" s="128">
        <f t="shared" si="91"/>
        <v>728684.9450208979</v>
      </c>
      <c r="I889" s="25">
        <f t="shared" si="86"/>
        <v>0</v>
      </c>
      <c r="J889" s="4">
        <f t="shared" si="92"/>
        <v>3250442.5937917847</v>
      </c>
      <c r="K889" s="4" t="str">
        <f>IF(J889&gt;$K$5,"YES","")</f>
        <v>YES</v>
      </c>
    </row>
    <row r="890" spans="1:11" x14ac:dyDescent="0.2">
      <c r="A890" s="134">
        <f t="shared" si="87"/>
        <v>68515</v>
      </c>
      <c r="B890" s="123">
        <f t="shared" si="88"/>
        <v>1646300.0080503449</v>
      </c>
      <c r="C890" s="25">
        <f t="shared" si="86"/>
        <v>4464.4411768365917</v>
      </c>
      <c r="D890" s="128">
        <f t="shared" si="89"/>
        <v>151327.01373372751</v>
      </c>
      <c r="E890" s="25">
        <f t="shared" si="86"/>
        <v>0</v>
      </c>
      <c r="F890" s="128">
        <f t="shared" si="90"/>
        <v>728721.37926814903</v>
      </c>
      <c r="G890" s="25">
        <f t="shared" si="86"/>
        <v>0</v>
      </c>
      <c r="H890" s="128">
        <f t="shared" si="91"/>
        <v>728721.37926814903</v>
      </c>
      <c r="I890" s="25">
        <f t="shared" si="86"/>
        <v>0</v>
      </c>
      <c r="J890" s="4">
        <f t="shared" si="92"/>
        <v>3255069.7803203701</v>
      </c>
      <c r="K890" s="4" t="str">
        <f>IF(J890&gt;$K$5,"YES","")</f>
        <v>YES</v>
      </c>
    </row>
    <row r="891" spans="1:11" x14ac:dyDescent="0.2">
      <c r="A891" s="134">
        <f t="shared" si="87"/>
        <v>68546</v>
      </c>
      <c r="B891" s="123">
        <f t="shared" si="88"/>
        <v>1650846.987449643</v>
      </c>
      <c r="C891" s="25">
        <f t="shared" si="86"/>
        <v>4464.4411768365917</v>
      </c>
      <c r="D891" s="128">
        <f t="shared" si="89"/>
        <v>151334.58008441422</v>
      </c>
      <c r="E891" s="25">
        <f t="shared" si="86"/>
        <v>0</v>
      </c>
      <c r="F891" s="128">
        <f t="shared" si="90"/>
        <v>728757.81533711252</v>
      </c>
      <c r="G891" s="25">
        <f t="shared" si="86"/>
        <v>0</v>
      </c>
      <c r="H891" s="128">
        <f t="shared" si="91"/>
        <v>728757.81533711252</v>
      </c>
      <c r="I891" s="25">
        <f t="shared" si="86"/>
        <v>0</v>
      </c>
      <c r="J891" s="4">
        <f t="shared" si="92"/>
        <v>3259697.1982082822</v>
      </c>
      <c r="K891" s="4" t="str">
        <f>IF(J891&gt;$K$5,"YES","")</f>
        <v>YES</v>
      </c>
    </row>
    <row r="892" spans="1:11" x14ac:dyDescent="0.2">
      <c r="A892" s="134">
        <f t="shared" si="87"/>
        <v>68576</v>
      </c>
      <c r="B892" s="123">
        <f t="shared" si="88"/>
        <v>1655394.1941979111</v>
      </c>
      <c r="C892" s="25">
        <f t="shared" si="86"/>
        <v>4464.4411768365917</v>
      </c>
      <c r="D892" s="128">
        <f t="shared" si="89"/>
        <v>151342.14681341845</v>
      </c>
      <c r="E892" s="25">
        <f t="shared" si="86"/>
        <v>0</v>
      </c>
      <c r="F892" s="128">
        <f t="shared" si="90"/>
        <v>728794.25322787941</v>
      </c>
      <c r="G892" s="25">
        <f t="shared" si="86"/>
        <v>0</v>
      </c>
      <c r="H892" s="128">
        <f t="shared" si="91"/>
        <v>728794.25322787941</v>
      </c>
      <c r="I892" s="25">
        <f t="shared" si="86"/>
        <v>0</v>
      </c>
      <c r="J892" s="4">
        <f t="shared" si="92"/>
        <v>3264324.8474670881</v>
      </c>
      <c r="K892" s="4" t="str">
        <f>IF(J892&gt;$K$5,"YES","")</f>
        <v>YES</v>
      </c>
    </row>
    <row r="893" spans="1:11" x14ac:dyDescent="0.2">
      <c r="A893" s="134">
        <f t="shared" si="87"/>
        <v>68607</v>
      </c>
      <c r="B893" s="123">
        <f t="shared" si="88"/>
        <v>1659941.6283065167</v>
      </c>
      <c r="C893" s="25">
        <f t="shared" si="86"/>
        <v>4464.4411768365917</v>
      </c>
      <c r="D893" s="128">
        <f t="shared" si="89"/>
        <v>151349.71392075915</v>
      </c>
      <c r="E893" s="25">
        <f t="shared" si="86"/>
        <v>0</v>
      </c>
      <c r="F893" s="128">
        <f t="shared" si="90"/>
        <v>728830.69294054084</v>
      </c>
      <c r="G893" s="25">
        <f t="shared" si="86"/>
        <v>0</v>
      </c>
      <c r="H893" s="128">
        <f t="shared" si="91"/>
        <v>728830.69294054084</v>
      </c>
      <c r="I893" s="25">
        <f t="shared" si="86"/>
        <v>0</v>
      </c>
      <c r="J893" s="4">
        <f t="shared" si="92"/>
        <v>3268952.7281083576</v>
      </c>
      <c r="K893" s="4" t="str">
        <f>IF(J893&gt;$K$5,"YES","")</f>
        <v>YES</v>
      </c>
    </row>
    <row r="894" spans="1:11" x14ac:dyDescent="0.2">
      <c r="A894" s="134">
        <f t="shared" si="87"/>
        <v>68637</v>
      </c>
      <c r="B894" s="123">
        <f t="shared" si="88"/>
        <v>1664489.2897868275</v>
      </c>
      <c r="C894" s="25">
        <f t="shared" ref="C894:I957" si="93">IF(C$5="Annual",IF(MONTH($A894)=C$6,C$4,0),C$4)*(1+C$7)^(YEAR($A894)-YEAR($A$7))</f>
        <v>4464.4411768365917</v>
      </c>
      <c r="D894" s="128">
        <f t="shared" si="89"/>
        <v>151357.28140645521</v>
      </c>
      <c r="E894" s="25">
        <f t="shared" si="93"/>
        <v>0</v>
      </c>
      <c r="F894" s="128">
        <f t="shared" si="90"/>
        <v>728867.13447518798</v>
      </c>
      <c r="G894" s="25">
        <f t="shared" si="93"/>
        <v>0</v>
      </c>
      <c r="H894" s="128">
        <f t="shared" si="91"/>
        <v>728867.13447518798</v>
      </c>
      <c r="I894" s="25">
        <f t="shared" si="93"/>
        <v>0</v>
      </c>
      <c r="J894" s="4">
        <f t="shared" si="92"/>
        <v>3273580.8401436587</v>
      </c>
      <c r="K894" s="4" t="str">
        <f>IF(J894&gt;$K$5,"YES","")</f>
        <v>YES</v>
      </c>
    </row>
    <row r="895" spans="1:11" x14ac:dyDescent="0.2">
      <c r="A895" s="134">
        <f t="shared" ref="A895:A958" si="94">A894+DAY(DATE(YEAR(A894),MONTH(A894)+1,))</f>
        <v>68668</v>
      </c>
      <c r="B895" s="123">
        <f t="shared" ref="B895:B958" si="95">(B894+C894)*(1+($C$3/1200))</f>
        <v>1669037.1786502125</v>
      </c>
      <c r="C895" s="25">
        <f t="shared" si="93"/>
        <v>4598.3744121416894</v>
      </c>
      <c r="D895" s="128">
        <f t="shared" ref="D895:D958" si="96">(D894+E894)*(1+($C$3/1200))</f>
        <v>151364.84927052553</v>
      </c>
      <c r="E895" s="25">
        <f t="shared" si="93"/>
        <v>0</v>
      </c>
      <c r="F895" s="128">
        <f t="shared" ref="F895:F958" si="97">(F894+G894)*(1+($C$3/1200))</f>
        <v>728903.57783191185</v>
      </c>
      <c r="G895" s="25">
        <f t="shared" si="93"/>
        <v>0</v>
      </c>
      <c r="H895" s="128">
        <f t="shared" ref="H895:H958" si="98">(H894+I894)*(1+($C$3/1200))</f>
        <v>728903.57783191185</v>
      </c>
      <c r="I895" s="25">
        <f t="shared" si="93"/>
        <v>0</v>
      </c>
      <c r="J895" s="4">
        <f t="shared" ref="J895:J958" si="99">B895+D895+F895+H895</f>
        <v>3278209.1835845616</v>
      </c>
      <c r="K895" s="4" t="str">
        <f>IF(J895&gt;$K$5,"YES","")</f>
        <v>YES</v>
      </c>
    </row>
    <row r="896" spans="1:11" x14ac:dyDescent="0.2">
      <c r="A896" s="134">
        <f t="shared" si="94"/>
        <v>68699</v>
      </c>
      <c r="B896" s="123">
        <f t="shared" si="95"/>
        <v>1673719.2348400075</v>
      </c>
      <c r="C896" s="25">
        <f t="shared" si="93"/>
        <v>4598.3744121416894</v>
      </c>
      <c r="D896" s="128">
        <f t="shared" si="96"/>
        <v>151372.41751298908</v>
      </c>
      <c r="E896" s="25">
        <f t="shared" si="93"/>
        <v>0</v>
      </c>
      <c r="F896" s="128">
        <f t="shared" si="97"/>
        <v>728940.0230108035</v>
      </c>
      <c r="G896" s="25">
        <f t="shared" si="93"/>
        <v>0</v>
      </c>
      <c r="H896" s="128">
        <f t="shared" si="98"/>
        <v>728940.0230108035</v>
      </c>
      <c r="I896" s="25">
        <f t="shared" si="93"/>
        <v>0</v>
      </c>
      <c r="J896" s="4">
        <f t="shared" si="99"/>
        <v>3282971.6983746034</v>
      </c>
      <c r="K896" s="4" t="str">
        <f>IF(J896&gt;$K$5,"YES","")</f>
        <v>YES</v>
      </c>
    </row>
    <row r="897" spans="1:11" x14ac:dyDescent="0.2">
      <c r="A897" s="134">
        <f t="shared" si="94"/>
        <v>68728</v>
      </c>
      <c r="B897" s="123">
        <f t="shared" si="95"/>
        <v>1678401.5251326121</v>
      </c>
      <c r="C897" s="25">
        <f t="shared" si="93"/>
        <v>4598.3744121416894</v>
      </c>
      <c r="D897" s="128">
        <f t="shared" si="96"/>
        <v>151379.98613386473</v>
      </c>
      <c r="E897" s="25">
        <f t="shared" si="93"/>
        <v>2000</v>
      </c>
      <c r="F897" s="128">
        <f t="shared" si="97"/>
        <v>728976.47001195408</v>
      </c>
      <c r="G897" s="25">
        <f t="shared" si="93"/>
        <v>36983.510403576707</v>
      </c>
      <c r="H897" s="128">
        <f t="shared" si="98"/>
        <v>728976.47001195408</v>
      </c>
      <c r="I897" s="25">
        <f t="shared" si="93"/>
        <v>36983.510403576707</v>
      </c>
      <c r="J897" s="4">
        <f t="shared" si="99"/>
        <v>3287734.4512903853</v>
      </c>
      <c r="K897" s="4" t="str">
        <f>IF(J897&gt;$K$5,"YES","")</f>
        <v>YES</v>
      </c>
    </row>
    <row r="898" spans="1:11" x14ac:dyDescent="0.2">
      <c r="A898" s="134">
        <f t="shared" si="94"/>
        <v>68759</v>
      </c>
      <c r="B898" s="123">
        <f t="shared" si="95"/>
        <v>1683084.0495397313</v>
      </c>
      <c r="C898" s="25">
        <f t="shared" si="93"/>
        <v>4598.3744121416894</v>
      </c>
      <c r="D898" s="128">
        <f t="shared" si="96"/>
        <v>153387.65513317144</v>
      </c>
      <c r="E898" s="25">
        <f t="shared" si="93"/>
        <v>0</v>
      </c>
      <c r="F898" s="128">
        <f t="shared" si="97"/>
        <v>765998.27841455163</v>
      </c>
      <c r="G898" s="25">
        <f t="shared" si="93"/>
        <v>0</v>
      </c>
      <c r="H898" s="128">
        <f t="shared" si="98"/>
        <v>765998.27841455163</v>
      </c>
      <c r="I898" s="25">
        <f t="shared" si="93"/>
        <v>0</v>
      </c>
      <c r="J898" s="4">
        <f t="shared" si="99"/>
        <v>3368468.2615020061</v>
      </c>
      <c r="K898" s="4" t="str">
        <f>IF(J898&gt;$K$5,"YES","")</f>
        <v>YES</v>
      </c>
    </row>
    <row r="899" spans="1:11" x14ac:dyDescent="0.2">
      <c r="A899" s="134">
        <f t="shared" si="94"/>
        <v>68789</v>
      </c>
      <c r="B899" s="123">
        <f t="shared" si="95"/>
        <v>1687766.8080730708</v>
      </c>
      <c r="C899" s="25">
        <f t="shared" si="93"/>
        <v>4598.3744121416894</v>
      </c>
      <c r="D899" s="128">
        <f t="shared" si="96"/>
        <v>153395.32451592811</v>
      </c>
      <c r="E899" s="25">
        <f t="shared" si="93"/>
        <v>0</v>
      </c>
      <c r="F899" s="128">
        <f t="shared" si="97"/>
        <v>766036.57832847245</v>
      </c>
      <c r="G899" s="25">
        <f t="shared" si="93"/>
        <v>0</v>
      </c>
      <c r="H899" s="128">
        <f t="shared" si="98"/>
        <v>766036.57832847245</v>
      </c>
      <c r="I899" s="25">
        <f t="shared" si="93"/>
        <v>0</v>
      </c>
      <c r="J899" s="4">
        <f t="shared" si="99"/>
        <v>3373235.289245944</v>
      </c>
      <c r="K899" s="4" t="str">
        <f>IF(J899&gt;$K$5,"YES","")</f>
        <v>YES</v>
      </c>
    </row>
    <row r="900" spans="1:11" x14ac:dyDescent="0.2">
      <c r="A900" s="134">
        <f t="shared" si="94"/>
        <v>68820</v>
      </c>
      <c r="B900" s="123">
        <f t="shared" si="95"/>
        <v>1692449.800744337</v>
      </c>
      <c r="C900" s="25">
        <f t="shared" si="93"/>
        <v>4598.3744121416894</v>
      </c>
      <c r="D900" s="128">
        <f t="shared" si="96"/>
        <v>153402.99428215393</v>
      </c>
      <c r="E900" s="25">
        <f t="shared" si="93"/>
        <v>0</v>
      </c>
      <c r="F900" s="128">
        <f t="shared" si="97"/>
        <v>766074.88015738898</v>
      </c>
      <c r="G900" s="25">
        <f t="shared" si="93"/>
        <v>0</v>
      </c>
      <c r="H900" s="128">
        <f t="shared" si="98"/>
        <v>766074.88015738898</v>
      </c>
      <c r="I900" s="25">
        <f t="shared" si="93"/>
        <v>0</v>
      </c>
      <c r="J900" s="4">
        <f t="shared" si="99"/>
        <v>3378002.5553412689</v>
      </c>
      <c r="K900" s="4" t="str">
        <f>IF(J900&gt;$K$5,"YES","")</f>
        <v>YES</v>
      </c>
    </row>
    <row r="901" spans="1:11" x14ac:dyDescent="0.2">
      <c r="A901" s="134">
        <f t="shared" si="94"/>
        <v>68850</v>
      </c>
      <c r="B901" s="123">
        <f t="shared" si="95"/>
        <v>1697133.0275652367</v>
      </c>
      <c r="C901" s="25">
        <f t="shared" si="93"/>
        <v>4598.3744121416894</v>
      </c>
      <c r="D901" s="128">
        <f t="shared" si="96"/>
        <v>153410.66443186806</v>
      </c>
      <c r="E901" s="25">
        <f t="shared" si="93"/>
        <v>0</v>
      </c>
      <c r="F901" s="128">
        <f t="shared" si="97"/>
        <v>766113.18390139693</v>
      </c>
      <c r="G901" s="25">
        <f t="shared" si="93"/>
        <v>0</v>
      </c>
      <c r="H901" s="128">
        <f t="shared" si="98"/>
        <v>766113.18390139693</v>
      </c>
      <c r="I901" s="25">
        <f t="shared" si="93"/>
        <v>0</v>
      </c>
      <c r="J901" s="4">
        <f t="shared" si="99"/>
        <v>3382770.0597998989</v>
      </c>
      <c r="K901" s="4" t="str">
        <f>IF(J901&gt;$K$5,"YES","")</f>
        <v>YES</v>
      </c>
    </row>
    <row r="902" spans="1:11" x14ac:dyDescent="0.2">
      <c r="A902" s="134">
        <f t="shared" si="94"/>
        <v>68881</v>
      </c>
      <c r="B902" s="123">
        <f t="shared" si="95"/>
        <v>1701816.4885474774</v>
      </c>
      <c r="C902" s="25">
        <f t="shared" si="93"/>
        <v>4598.3744121416894</v>
      </c>
      <c r="D902" s="128">
        <f t="shared" si="96"/>
        <v>153418.33496508969</v>
      </c>
      <c r="E902" s="25">
        <f t="shared" si="93"/>
        <v>0</v>
      </c>
      <c r="F902" s="128">
        <f t="shared" si="97"/>
        <v>766151.4895605921</v>
      </c>
      <c r="G902" s="25">
        <f t="shared" si="93"/>
        <v>0</v>
      </c>
      <c r="H902" s="128">
        <f t="shared" si="98"/>
        <v>766151.4895605921</v>
      </c>
      <c r="I902" s="25">
        <f t="shared" si="93"/>
        <v>0</v>
      </c>
      <c r="J902" s="4">
        <f t="shared" si="99"/>
        <v>3387537.8026337512</v>
      </c>
      <c r="K902" s="4" t="str">
        <f>IF(J902&gt;$K$5,"YES","")</f>
        <v>YES</v>
      </c>
    </row>
    <row r="903" spans="1:11" x14ac:dyDescent="0.2">
      <c r="A903" s="134">
        <f t="shared" si="94"/>
        <v>68912</v>
      </c>
      <c r="B903" s="123">
        <f t="shared" si="95"/>
        <v>1706500.1837027674</v>
      </c>
      <c r="C903" s="25">
        <f t="shared" si="93"/>
        <v>4598.3744121416894</v>
      </c>
      <c r="D903" s="128">
        <f t="shared" si="96"/>
        <v>153426.00588183795</v>
      </c>
      <c r="E903" s="25">
        <f t="shared" si="93"/>
        <v>0</v>
      </c>
      <c r="F903" s="128">
        <f t="shared" si="97"/>
        <v>766189.7971350702</v>
      </c>
      <c r="G903" s="25">
        <f t="shared" si="93"/>
        <v>0</v>
      </c>
      <c r="H903" s="128">
        <f t="shared" si="98"/>
        <v>766189.7971350702</v>
      </c>
      <c r="I903" s="25">
        <f t="shared" si="93"/>
        <v>0</v>
      </c>
      <c r="J903" s="4">
        <f t="shared" si="99"/>
        <v>3392305.7838547453</v>
      </c>
      <c r="K903" s="4" t="str">
        <f>IF(J903&gt;$K$5,"YES","")</f>
        <v>YES</v>
      </c>
    </row>
    <row r="904" spans="1:11" x14ac:dyDescent="0.2">
      <c r="A904" s="134">
        <f t="shared" si="94"/>
        <v>68942</v>
      </c>
      <c r="B904" s="123">
        <f t="shared" si="95"/>
        <v>1711184.1130428151</v>
      </c>
      <c r="C904" s="25">
        <f t="shared" si="93"/>
        <v>4598.3744121416894</v>
      </c>
      <c r="D904" s="128">
        <f t="shared" si="96"/>
        <v>153433.67718213206</v>
      </c>
      <c r="E904" s="25">
        <f t="shared" si="93"/>
        <v>0</v>
      </c>
      <c r="F904" s="128">
        <f t="shared" si="97"/>
        <v>766228.10662492702</v>
      </c>
      <c r="G904" s="25">
        <f t="shared" si="93"/>
        <v>0</v>
      </c>
      <c r="H904" s="128">
        <f t="shared" si="98"/>
        <v>766228.10662492702</v>
      </c>
      <c r="I904" s="25">
        <f t="shared" si="93"/>
        <v>0</v>
      </c>
      <c r="J904" s="4">
        <f t="shared" si="99"/>
        <v>3397074.0034748013</v>
      </c>
      <c r="K904" s="4" t="str">
        <f>IF(J904&gt;$K$5,"YES","")</f>
        <v>YES</v>
      </c>
    </row>
    <row r="905" spans="1:11" x14ac:dyDescent="0.2">
      <c r="A905" s="134">
        <f t="shared" si="94"/>
        <v>68973</v>
      </c>
      <c r="B905" s="123">
        <f t="shared" si="95"/>
        <v>1715868.2765793297</v>
      </c>
      <c r="C905" s="25">
        <f t="shared" si="93"/>
        <v>4598.3744121416894</v>
      </c>
      <c r="D905" s="128">
        <f t="shared" si="96"/>
        <v>153441.34886599117</v>
      </c>
      <c r="E905" s="25">
        <f t="shared" si="93"/>
        <v>0</v>
      </c>
      <c r="F905" s="128">
        <f t="shared" si="97"/>
        <v>766266.41803025838</v>
      </c>
      <c r="G905" s="25">
        <f t="shared" si="93"/>
        <v>0</v>
      </c>
      <c r="H905" s="128">
        <f t="shared" si="98"/>
        <v>766266.41803025838</v>
      </c>
      <c r="I905" s="25">
        <f t="shared" si="93"/>
        <v>0</v>
      </c>
      <c r="J905" s="4">
        <f t="shared" si="99"/>
        <v>3401842.4615058377</v>
      </c>
      <c r="K905" s="4" t="str">
        <f>IF(J905&gt;$K$5,"YES","")</f>
        <v>YES</v>
      </c>
    </row>
    <row r="906" spans="1:11" x14ac:dyDescent="0.2">
      <c r="A906" s="134">
        <f t="shared" si="94"/>
        <v>69003</v>
      </c>
      <c r="B906" s="123">
        <f t="shared" si="95"/>
        <v>1720552.6743240212</v>
      </c>
      <c r="C906" s="25">
        <f t="shared" si="93"/>
        <v>4598.3744121416894</v>
      </c>
      <c r="D906" s="128">
        <f t="shared" si="96"/>
        <v>153449.02093343448</v>
      </c>
      <c r="E906" s="25">
        <f t="shared" si="93"/>
        <v>0</v>
      </c>
      <c r="F906" s="128">
        <f t="shared" si="97"/>
        <v>766304.73135115998</v>
      </c>
      <c r="G906" s="25">
        <f t="shared" si="93"/>
        <v>0</v>
      </c>
      <c r="H906" s="128">
        <f t="shared" si="98"/>
        <v>766304.73135115998</v>
      </c>
      <c r="I906" s="25">
        <f t="shared" si="93"/>
        <v>0</v>
      </c>
      <c r="J906" s="4">
        <f t="shared" si="99"/>
        <v>3406611.1579597755</v>
      </c>
      <c r="K906" s="4" t="str">
        <f>IF(J906&gt;$K$5,"YES","")</f>
        <v>YES</v>
      </c>
    </row>
    <row r="907" spans="1:11" x14ac:dyDescent="0.2">
      <c r="A907" s="134">
        <f t="shared" si="94"/>
        <v>69034</v>
      </c>
      <c r="B907" s="123">
        <f t="shared" si="95"/>
        <v>1725237.3062886</v>
      </c>
      <c r="C907" s="25">
        <f t="shared" si="93"/>
        <v>4736.3256445059405</v>
      </c>
      <c r="D907" s="128">
        <f t="shared" si="96"/>
        <v>153456.69338448116</v>
      </c>
      <c r="E907" s="25">
        <f t="shared" si="93"/>
        <v>0</v>
      </c>
      <c r="F907" s="128">
        <f t="shared" si="97"/>
        <v>766343.04658772761</v>
      </c>
      <c r="G907" s="25">
        <f t="shared" si="93"/>
        <v>0</v>
      </c>
      <c r="H907" s="128">
        <f t="shared" si="98"/>
        <v>766343.04658772761</v>
      </c>
      <c r="I907" s="25">
        <f t="shared" si="93"/>
        <v>0</v>
      </c>
      <c r="J907" s="4">
        <f t="shared" si="99"/>
        <v>3411380.0928485361</v>
      </c>
      <c r="K907" s="4" t="str">
        <f>IF(J907&gt;$K$5,"YES","")</f>
        <v>YES</v>
      </c>
    </row>
    <row r="908" spans="1:11" x14ac:dyDescent="0.2">
      <c r="A908" s="134">
        <f t="shared" si="94"/>
        <v>69065</v>
      </c>
      <c r="B908" s="123">
        <f t="shared" si="95"/>
        <v>1730060.1306147028</v>
      </c>
      <c r="C908" s="25">
        <f t="shared" si="93"/>
        <v>4736.3256445059405</v>
      </c>
      <c r="D908" s="128">
        <f t="shared" si="96"/>
        <v>153464.3662191504</v>
      </c>
      <c r="E908" s="25">
        <f t="shared" si="93"/>
        <v>0</v>
      </c>
      <c r="F908" s="128">
        <f t="shared" si="97"/>
        <v>766381.3637400571</v>
      </c>
      <c r="G908" s="25">
        <f t="shared" si="93"/>
        <v>0</v>
      </c>
      <c r="H908" s="128">
        <f t="shared" si="98"/>
        <v>766381.3637400571</v>
      </c>
      <c r="I908" s="25">
        <f t="shared" si="93"/>
        <v>0</v>
      </c>
      <c r="J908" s="4">
        <f t="shared" si="99"/>
        <v>3416287.2243139674</v>
      </c>
      <c r="K908" s="4" t="str">
        <f>IF(J908&gt;$K$5,"YES","")</f>
        <v>YES</v>
      </c>
    </row>
    <row r="909" spans="1:11" x14ac:dyDescent="0.2">
      <c r="A909" s="134">
        <f t="shared" si="94"/>
        <v>69093</v>
      </c>
      <c r="B909" s="123">
        <f t="shared" si="95"/>
        <v>1734883.1960820218</v>
      </c>
      <c r="C909" s="25">
        <f t="shared" si="93"/>
        <v>4736.3256445059405</v>
      </c>
      <c r="D909" s="128">
        <f t="shared" si="96"/>
        <v>153472.03943746138</v>
      </c>
      <c r="E909" s="25">
        <f t="shared" si="93"/>
        <v>2000</v>
      </c>
      <c r="F909" s="128">
        <f t="shared" si="97"/>
        <v>766419.68280824414</v>
      </c>
      <c r="G909" s="25">
        <f t="shared" si="93"/>
        <v>38832.685923755547</v>
      </c>
      <c r="H909" s="128">
        <f t="shared" si="98"/>
        <v>766419.68280824414</v>
      </c>
      <c r="I909" s="25">
        <f t="shared" si="93"/>
        <v>38832.685923755547</v>
      </c>
      <c r="J909" s="4">
        <f t="shared" si="99"/>
        <v>3421194.6011359715</v>
      </c>
      <c r="K909" s="4" t="str">
        <f>IF(J909&gt;$K$5,"YES","")</f>
        <v>YES</v>
      </c>
    </row>
    <row r="910" spans="1:11" x14ac:dyDescent="0.2">
      <c r="A910" s="134">
        <f t="shared" si="94"/>
        <v>69124</v>
      </c>
      <c r="B910" s="123">
        <f t="shared" si="95"/>
        <v>1739706.5027026143</v>
      </c>
      <c r="C910" s="25">
        <f t="shared" si="93"/>
        <v>4736.3256445059405</v>
      </c>
      <c r="D910" s="128">
        <f t="shared" si="96"/>
        <v>155479.81303943327</v>
      </c>
      <c r="E910" s="25">
        <f t="shared" si="93"/>
        <v>0</v>
      </c>
      <c r="F910" s="128">
        <f t="shared" si="97"/>
        <v>805292.63135043636</v>
      </c>
      <c r="G910" s="25">
        <f t="shared" si="93"/>
        <v>0</v>
      </c>
      <c r="H910" s="128">
        <f t="shared" si="98"/>
        <v>805292.63135043636</v>
      </c>
      <c r="I910" s="25">
        <f t="shared" si="93"/>
        <v>0</v>
      </c>
      <c r="J910" s="4">
        <f t="shared" si="99"/>
        <v>3505771.57844292</v>
      </c>
      <c r="K910" s="4" t="str">
        <f>IF(J910&gt;$K$5,"YES","")</f>
        <v>YES</v>
      </c>
    </row>
    <row r="911" spans="1:11" x14ac:dyDescent="0.2">
      <c r="A911" s="134">
        <f t="shared" si="94"/>
        <v>69154</v>
      </c>
      <c r="B911" s="123">
        <f t="shared" si="95"/>
        <v>1744530.0504885376</v>
      </c>
      <c r="C911" s="25">
        <f t="shared" si="93"/>
        <v>4736.3256445059405</v>
      </c>
      <c r="D911" s="128">
        <f t="shared" si="96"/>
        <v>155487.58703008527</v>
      </c>
      <c r="E911" s="25">
        <f t="shared" si="93"/>
        <v>0</v>
      </c>
      <c r="F911" s="128">
        <f t="shared" si="97"/>
        <v>805332.895982004</v>
      </c>
      <c r="G911" s="25">
        <f t="shared" si="93"/>
        <v>0</v>
      </c>
      <c r="H911" s="128">
        <f t="shared" si="98"/>
        <v>805332.895982004</v>
      </c>
      <c r="I911" s="25">
        <f t="shared" si="93"/>
        <v>0</v>
      </c>
      <c r="J911" s="4">
        <f t="shared" si="99"/>
        <v>3510683.4294826305</v>
      </c>
      <c r="K911" s="4" t="str">
        <f>IF(J911&gt;$K$5,"YES","")</f>
        <v>YES</v>
      </c>
    </row>
    <row r="912" spans="1:11" x14ac:dyDescent="0.2">
      <c r="A912" s="134">
        <f t="shared" si="94"/>
        <v>69185</v>
      </c>
      <c r="B912" s="123">
        <f t="shared" si="95"/>
        <v>1749353.8394518504</v>
      </c>
      <c r="C912" s="25">
        <f t="shared" si="93"/>
        <v>4736.3256445059405</v>
      </c>
      <c r="D912" s="128">
        <f t="shared" si="96"/>
        <v>155495.36140943679</v>
      </c>
      <c r="E912" s="25">
        <f t="shared" si="93"/>
        <v>0</v>
      </c>
      <c r="F912" s="128">
        <f t="shared" si="97"/>
        <v>805373.16262680315</v>
      </c>
      <c r="G912" s="25">
        <f t="shared" si="93"/>
        <v>0</v>
      </c>
      <c r="H912" s="128">
        <f t="shared" si="98"/>
        <v>805373.16262680315</v>
      </c>
      <c r="I912" s="25">
        <f t="shared" si="93"/>
        <v>0</v>
      </c>
      <c r="J912" s="4">
        <f t="shared" si="99"/>
        <v>3515595.5261148931</v>
      </c>
      <c r="K912" s="4" t="str">
        <f>IF(J912&gt;$K$5,"YES","")</f>
        <v>YES</v>
      </c>
    </row>
    <row r="913" spans="1:11" x14ac:dyDescent="0.2">
      <c r="A913" s="134">
        <f t="shared" si="94"/>
        <v>69215</v>
      </c>
      <c r="B913" s="123">
        <f t="shared" si="95"/>
        <v>1754177.8696046113</v>
      </c>
      <c r="C913" s="25">
        <f t="shared" si="93"/>
        <v>4736.3256445059405</v>
      </c>
      <c r="D913" s="128">
        <f t="shared" si="96"/>
        <v>155503.13617750729</v>
      </c>
      <c r="E913" s="25">
        <f t="shared" si="93"/>
        <v>0</v>
      </c>
      <c r="F913" s="128">
        <f t="shared" si="97"/>
        <v>805413.43128493463</v>
      </c>
      <c r="G913" s="25">
        <f t="shared" si="93"/>
        <v>0</v>
      </c>
      <c r="H913" s="128">
        <f t="shared" si="98"/>
        <v>805413.43128493463</v>
      </c>
      <c r="I913" s="25">
        <f t="shared" si="93"/>
        <v>0</v>
      </c>
      <c r="J913" s="4">
        <f t="shared" si="99"/>
        <v>3520507.868351988</v>
      </c>
      <c r="K913" s="4" t="str">
        <f>IF(J913&gt;$K$5,"YES","")</f>
        <v>YES</v>
      </c>
    </row>
    <row r="914" spans="1:11" x14ac:dyDescent="0.2">
      <c r="A914" s="134">
        <f t="shared" si="94"/>
        <v>69246</v>
      </c>
      <c r="B914" s="123">
        <f t="shared" si="95"/>
        <v>1759002.1409588798</v>
      </c>
      <c r="C914" s="25">
        <f t="shared" si="93"/>
        <v>4736.3256445059405</v>
      </c>
      <c r="D914" s="128">
        <f t="shared" si="96"/>
        <v>155510.91133431619</v>
      </c>
      <c r="E914" s="25">
        <f t="shared" si="93"/>
        <v>0</v>
      </c>
      <c r="F914" s="128">
        <f t="shared" si="97"/>
        <v>805453.70195649902</v>
      </c>
      <c r="G914" s="25">
        <f t="shared" si="93"/>
        <v>0</v>
      </c>
      <c r="H914" s="128">
        <f t="shared" si="98"/>
        <v>805453.70195649902</v>
      </c>
      <c r="I914" s="25">
        <f t="shared" si="93"/>
        <v>0</v>
      </c>
      <c r="J914" s="4">
        <f t="shared" si="99"/>
        <v>3525420.4562061941</v>
      </c>
      <c r="K914" s="4" t="str">
        <f>IF(J914&gt;$K$5,"YES","")</f>
        <v>YES</v>
      </c>
    </row>
    <row r="915" spans="1:11" x14ac:dyDescent="0.2">
      <c r="A915" s="134">
        <f t="shared" si="94"/>
        <v>69277</v>
      </c>
      <c r="B915" s="123">
        <f t="shared" si="95"/>
        <v>1763826.6535267162</v>
      </c>
      <c r="C915" s="25">
        <f t="shared" si="93"/>
        <v>4736.3256445059405</v>
      </c>
      <c r="D915" s="128">
        <f t="shared" si="96"/>
        <v>155518.68687988291</v>
      </c>
      <c r="E915" s="25">
        <f t="shared" si="93"/>
        <v>0</v>
      </c>
      <c r="F915" s="128">
        <f t="shared" si="97"/>
        <v>805493.9746415969</v>
      </c>
      <c r="G915" s="25">
        <f t="shared" si="93"/>
        <v>0</v>
      </c>
      <c r="H915" s="128">
        <f t="shared" si="98"/>
        <v>805493.9746415969</v>
      </c>
      <c r="I915" s="25">
        <f t="shared" si="93"/>
        <v>0</v>
      </c>
      <c r="J915" s="4">
        <f t="shared" si="99"/>
        <v>3530333.2896897928</v>
      </c>
      <c r="K915" s="4" t="str">
        <f>IF(J915&gt;$K$5,"YES","")</f>
        <v>YES</v>
      </c>
    </row>
    <row r="916" spans="1:11" x14ac:dyDescent="0.2">
      <c r="A916" s="134">
        <f t="shared" si="94"/>
        <v>69307</v>
      </c>
      <c r="B916" s="123">
        <f t="shared" si="95"/>
        <v>1768651.4073201809</v>
      </c>
      <c r="C916" s="25">
        <f t="shared" si="93"/>
        <v>4736.3256445059405</v>
      </c>
      <c r="D916" s="128">
        <f t="shared" si="96"/>
        <v>155526.46281422692</v>
      </c>
      <c r="E916" s="25">
        <f t="shared" si="93"/>
        <v>0</v>
      </c>
      <c r="F916" s="128">
        <f t="shared" si="97"/>
        <v>805534.24934032909</v>
      </c>
      <c r="G916" s="25">
        <f t="shared" si="93"/>
        <v>0</v>
      </c>
      <c r="H916" s="128">
        <f t="shared" si="98"/>
        <v>805534.24934032909</v>
      </c>
      <c r="I916" s="25">
        <f t="shared" si="93"/>
        <v>0</v>
      </c>
      <c r="J916" s="4">
        <f t="shared" si="99"/>
        <v>3535246.3688150663</v>
      </c>
      <c r="K916" s="4" t="str">
        <f>IF(J916&gt;$K$5,"YES","")</f>
        <v>YES</v>
      </c>
    </row>
    <row r="917" spans="1:11" x14ac:dyDescent="0.2">
      <c r="A917" s="134">
        <f t="shared" si="94"/>
        <v>69338</v>
      </c>
      <c r="B917" s="123">
        <f t="shared" si="95"/>
        <v>1773476.4023513352</v>
      </c>
      <c r="C917" s="25">
        <f t="shared" si="93"/>
        <v>4736.3256445059405</v>
      </c>
      <c r="D917" s="128">
        <f t="shared" si="96"/>
        <v>155534.23913736764</v>
      </c>
      <c r="E917" s="25">
        <f t="shared" si="93"/>
        <v>0</v>
      </c>
      <c r="F917" s="128">
        <f t="shared" si="97"/>
        <v>805574.52605279617</v>
      </c>
      <c r="G917" s="25">
        <f t="shared" si="93"/>
        <v>0</v>
      </c>
      <c r="H917" s="128">
        <f t="shared" si="98"/>
        <v>805574.52605279617</v>
      </c>
      <c r="I917" s="25">
        <f t="shared" si="93"/>
        <v>0</v>
      </c>
      <c r="J917" s="4">
        <f t="shared" si="99"/>
        <v>3540159.6935942951</v>
      </c>
      <c r="K917" s="4" t="str">
        <f>IF(J917&gt;$K$5,"YES","")</f>
        <v>YES</v>
      </c>
    </row>
    <row r="918" spans="1:11" x14ac:dyDescent="0.2">
      <c r="A918" s="134">
        <f t="shared" si="94"/>
        <v>69368</v>
      </c>
      <c r="B918" s="123">
        <f t="shared" si="95"/>
        <v>1778301.6386322409</v>
      </c>
      <c r="C918" s="25">
        <f t="shared" si="93"/>
        <v>4736.3256445059405</v>
      </c>
      <c r="D918" s="128">
        <f t="shared" si="96"/>
        <v>155542.01584932453</v>
      </c>
      <c r="E918" s="25">
        <f t="shared" si="93"/>
        <v>0</v>
      </c>
      <c r="F918" s="128">
        <f t="shared" si="97"/>
        <v>805614.80477909883</v>
      </c>
      <c r="G918" s="25">
        <f t="shared" si="93"/>
        <v>0</v>
      </c>
      <c r="H918" s="128">
        <f t="shared" si="98"/>
        <v>805614.80477909883</v>
      </c>
      <c r="I918" s="25">
        <f t="shared" si="93"/>
        <v>0</v>
      </c>
      <c r="J918" s="4">
        <f t="shared" si="99"/>
        <v>3545073.2640397632</v>
      </c>
      <c r="K918" s="4" t="str">
        <f>IF(J918&gt;$K$5,"YES","")</f>
        <v>YES</v>
      </c>
    </row>
    <row r="919" spans="1:11" x14ac:dyDescent="0.2">
      <c r="A919" s="134">
        <f t="shared" si="94"/>
        <v>69399</v>
      </c>
      <c r="B919" s="123">
        <f t="shared" si="95"/>
        <v>1783127.116174961</v>
      </c>
      <c r="C919" s="25">
        <f t="shared" si="93"/>
        <v>4878.4154138411177</v>
      </c>
      <c r="D919" s="128">
        <f t="shared" si="96"/>
        <v>155549.792950117</v>
      </c>
      <c r="E919" s="25">
        <f t="shared" si="93"/>
        <v>0</v>
      </c>
      <c r="F919" s="128">
        <f t="shared" si="97"/>
        <v>805655.08551933791</v>
      </c>
      <c r="G919" s="25">
        <f t="shared" si="93"/>
        <v>0</v>
      </c>
      <c r="H919" s="128">
        <f t="shared" si="98"/>
        <v>805655.08551933791</v>
      </c>
      <c r="I919" s="25">
        <f t="shared" si="93"/>
        <v>0</v>
      </c>
      <c r="J919" s="4">
        <f t="shared" si="99"/>
        <v>3549987.0801637541</v>
      </c>
      <c r="K919" s="4" t="str">
        <f>IF(J919&gt;$K$5,"YES","")</f>
        <v>YES</v>
      </c>
    </row>
    <row r="920" spans="1:11" x14ac:dyDescent="0.2">
      <c r="A920" s="134">
        <f t="shared" si="94"/>
        <v>69430</v>
      </c>
      <c r="B920" s="123">
        <f t="shared" si="95"/>
        <v>1788094.9318653818</v>
      </c>
      <c r="C920" s="25">
        <f t="shared" si="93"/>
        <v>4878.4154138411177</v>
      </c>
      <c r="D920" s="128">
        <f t="shared" si="96"/>
        <v>155557.57043976453</v>
      </c>
      <c r="E920" s="25">
        <f t="shared" si="93"/>
        <v>0</v>
      </c>
      <c r="F920" s="128">
        <f t="shared" si="97"/>
        <v>805695.36827361397</v>
      </c>
      <c r="G920" s="25">
        <f t="shared" si="93"/>
        <v>0</v>
      </c>
      <c r="H920" s="128">
        <f t="shared" si="98"/>
        <v>805695.36827361397</v>
      </c>
      <c r="I920" s="25">
        <f t="shared" si="93"/>
        <v>0</v>
      </c>
      <c r="J920" s="4">
        <f t="shared" si="99"/>
        <v>3555043.2388523743</v>
      </c>
      <c r="K920" s="4" t="str">
        <f>IF(J920&gt;$K$5,"YES","")</f>
        <v>YES</v>
      </c>
    </row>
    <row r="921" spans="1:11" x14ac:dyDescent="0.2">
      <c r="A921" s="134">
        <f t="shared" si="94"/>
        <v>69458</v>
      </c>
      <c r="B921" s="123">
        <f t="shared" si="95"/>
        <v>1793062.9959465871</v>
      </c>
      <c r="C921" s="25">
        <f t="shared" si="93"/>
        <v>4878.4154138411177</v>
      </c>
      <c r="D921" s="128">
        <f t="shared" si="96"/>
        <v>155565.34831828653</v>
      </c>
      <c r="E921" s="25">
        <f t="shared" si="93"/>
        <v>2000</v>
      </c>
      <c r="F921" s="128">
        <f t="shared" si="97"/>
        <v>805735.65304202773</v>
      </c>
      <c r="G921" s="25">
        <f t="shared" si="93"/>
        <v>40774.320219943322</v>
      </c>
      <c r="H921" s="128">
        <f t="shared" si="98"/>
        <v>805735.65304202773</v>
      </c>
      <c r="I921" s="25">
        <f t="shared" si="93"/>
        <v>40774.320219943322</v>
      </c>
      <c r="J921" s="4">
        <f t="shared" si="99"/>
        <v>3560099.6503489288</v>
      </c>
      <c r="K921" s="4" t="str">
        <f>IF(J921&gt;$K$5,"YES","")</f>
        <v>YES</v>
      </c>
    </row>
    <row r="922" spans="1:11" x14ac:dyDescent="0.2">
      <c r="A922" s="134">
        <f t="shared" si="94"/>
        <v>69489</v>
      </c>
      <c r="B922" s="123">
        <f t="shared" si="95"/>
        <v>1798031.3084309965</v>
      </c>
      <c r="C922" s="25">
        <f t="shared" si="93"/>
        <v>4878.4154138411177</v>
      </c>
      <c r="D922" s="128">
        <f t="shared" si="96"/>
        <v>157573.22658570248</v>
      </c>
      <c r="E922" s="25">
        <f t="shared" si="93"/>
        <v>0</v>
      </c>
      <c r="F922" s="128">
        <f t="shared" si="97"/>
        <v>846552.29876063426</v>
      </c>
      <c r="G922" s="25">
        <f t="shared" si="93"/>
        <v>0</v>
      </c>
      <c r="H922" s="128">
        <f t="shared" si="98"/>
        <v>846552.29876063426</v>
      </c>
      <c r="I922" s="25">
        <f t="shared" si="93"/>
        <v>0</v>
      </c>
      <c r="J922" s="4">
        <f t="shared" si="99"/>
        <v>3648709.1325379675</v>
      </c>
      <c r="K922" s="4" t="str">
        <f>IF(J922&gt;$K$5,"YES","")</f>
        <v>YES</v>
      </c>
    </row>
    <row r="923" spans="1:11" x14ac:dyDescent="0.2">
      <c r="A923" s="134">
        <f t="shared" si="94"/>
        <v>69519</v>
      </c>
      <c r="B923" s="123">
        <f t="shared" si="95"/>
        <v>1802999.8693310302</v>
      </c>
      <c r="C923" s="25">
        <f t="shared" si="93"/>
        <v>4878.4154138411177</v>
      </c>
      <c r="D923" s="128">
        <f t="shared" si="96"/>
        <v>157581.10524703178</v>
      </c>
      <c r="E923" s="25">
        <f t="shared" si="93"/>
        <v>0</v>
      </c>
      <c r="F923" s="128">
        <f t="shared" si="97"/>
        <v>846594.62637557241</v>
      </c>
      <c r="G923" s="25">
        <f t="shared" si="93"/>
        <v>0</v>
      </c>
      <c r="H923" s="128">
        <f t="shared" si="98"/>
        <v>846594.62637557241</v>
      </c>
      <c r="I923" s="25">
        <f t="shared" si="93"/>
        <v>0</v>
      </c>
      <c r="J923" s="4">
        <f t="shared" si="99"/>
        <v>3653770.2273292067</v>
      </c>
      <c r="K923" s="4" t="str">
        <f>IF(J923&gt;$K$5,"YES","")</f>
        <v>YES</v>
      </c>
    </row>
    <row r="924" spans="1:11" x14ac:dyDescent="0.2">
      <c r="A924" s="134">
        <f t="shared" si="94"/>
        <v>69550</v>
      </c>
      <c r="B924" s="123">
        <f t="shared" si="95"/>
        <v>1807968.6786591087</v>
      </c>
      <c r="C924" s="25">
        <f t="shared" si="93"/>
        <v>4878.4154138411177</v>
      </c>
      <c r="D924" s="128">
        <f t="shared" si="96"/>
        <v>157588.98430229415</v>
      </c>
      <c r="E924" s="25">
        <f t="shared" si="93"/>
        <v>0</v>
      </c>
      <c r="F924" s="128">
        <f t="shared" si="97"/>
        <v>846636.95610689127</v>
      </c>
      <c r="G924" s="25">
        <f t="shared" si="93"/>
        <v>0</v>
      </c>
      <c r="H924" s="128">
        <f t="shared" si="98"/>
        <v>846636.95610689127</v>
      </c>
      <c r="I924" s="25">
        <f t="shared" si="93"/>
        <v>0</v>
      </c>
      <c r="J924" s="4">
        <f t="shared" si="99"/>
        <v>3658831.5751751857</v>
      </c>
      <c r="K924" s="4" t="str">
        <f>IF(J924&gt;$K$5,"YES","")</f>
        <v>YES</v>
      </c>
    </row>
    <row r="925" spans="1:11" x14ac:dyDescent="0.2">
      <c r="A925" s="134">
        <f t="shared" si="94"/>
        <v>69580</v>
      </c>
      <c r="B925" s="123">
        <f t="shared" si="95"/>
        <v>1812937.7364276536</v>
      </c>
      <c r="C925" s="25">
        <f t="shared" si="93"/>
        <v>4878.4154138411177</v>
      </c>
      <c r="D925" s="128">
        <f t="shared" si="96"/>
        <v>157596.86375150929</v>
      </c>
      <c r="E925" s="25">
        <f t="shared" si="93"/>
        <v>0</v>
      </c>
      <c r="F925" s="128">
        <f t="shared" si="97"/>
        <v>846679.28795469669</v>
      </c>
      <c r="G925" s="25">
        <f t="shared" si="93"/>
        <v>0</v>
      </c>
      <c r="H925" s="128">
        <f t="shared" si="98"/>
        <v>846679.28795469669</v>
      </c>
      <c r="I925" s="25">
        <f t="shared" si="93"/>
        <v>0</v>
      </c>
      <c r="J925" s="4">
        <f t="shared" si="99"/>
        <v>3663893.1760885557</v>
      </c>
      <c r="K925" s="4" t="str">
        <f>IF(J925&gt;$K$5,"YES","")</f>
        <v>YES</v>
      </c>
    </row>
    <row r="926" spans="1:11" x14ac:dyDescent="0.2">
      <c r="A926" s="134">
        <f t="shared" si="94"/>
        <v>69611</v>
      </c>
      <c r="B926" s="123">
        <f t="shared" si="95"/>
        <v>1817907.042649087</v>
      </c>
      <c r="C926" s="25">
        <f t="shared" si="93"/>
        <v>4878.4154138411177</v>
      </c>
      <c r="D926" s="128">
        <f t="shared" si="96"/>
        <v>157604.74359469689</v>
      </c>
      <c r="E926" s="25">
        <f t="shared" si="93"/>
        <v>0</v>
      </c>
      <c r="F926" s="128">
        <f t="shared" si="97"/>
        <v>846721.62191909447</v>
      </c>
      <c r="G926" s="25">
        <f t="shared" si="93"/>
        <v>0</v>
      </c>
      <c r="H926" s="128">
        <f t="shared" si="98"/>
        <v>846721.62191909447</v>
      </c>
      <c r="I926" s="25">
        <f t="shared" si="93"/>
        <v>0</v>
      </c>
      <c r="J926" s="4">
        <f t="shared" si="99"/>
        <v>3668955.0300819729</v>
      </c>
      <c r="K926" s="4" t="str">
        <f>IF(J926&gt;$K$5,"YES","")</f>
        <v>YES</v>
      </c>
    </row>
    <row r="927" spans="1:11" x14ac:dyDescent="0.2">
      <c r="A927" s="134">
        <f t="shared" si="94"/>
        <v>69642</v>
      </c>
      <c r="B927" s="123">
        <f t="shared" si="95"/>
        <v>1822876.5973358315</v>
      </c>
      <c r="C927" s="25">
        <f t="shared" si="93"/>
        <v>4878.4154138411177</v>
      </c>
      <c r="D927" s="128">
        <f t="shared" si="96"/>
        <v>157612.62383187664</v>
      </c>
      <c r="E927" s="25">
        <f t="shared" si="93"/>
        <v>0</v>
      </c>
      <c r="F927" s="128">
        <f t="shared" si="97"/>
        <v>846763.95800019056</v>
      </c>
      <c r="G927" s="25">
        <f t="shared" si="93"/>
        <v>0</v>
      </c>
      <c r="H927" s="128">
        <f t="shared" si="98"/>
        <v>846763.95800019056</v>
      </c>
      <c r="I927" s="25">
        <f t="shared" si="93"/>
        <v>0</v>
      </c>
      <c r="J927" s="4">
        <f t="shared" si="99"/>
        <v>3674017.1371680889</v>
      </c>
      <c r="K927" s="4" t="str">
        <f>IF(J927&gt;$K$5,"YES","")</f>
        <v>YES</v>
      </c>
    </row>
    <row r="928" spans="1:11" x14ac:dyDescent="0.2">
      <c r="A928" s="134">
        <f t="shared" si="94"/>
        <v>69672</v>
      </c>
      <c r="B928" s="123">
        <f t="shared" si="95"/>
        <v>1827846.4005003104</v>
      </c>
      <c r="C928" s="25">
        <f t="shared" si="93"/>
        <v>4878.4154138411177</v>
      </c>
      <c r="D928" s="128">
        <f t="shared" si="96"/>
        <v>157620.50446306824</v>
      </c>
      <c r="E928" s="25">
        <f t="shared" si="93"/>
        <v>0</v>
      </c>
      <c r="F928" s="128">
        <f t="shared" si="97"/>
        <v>846806.29619809065</v>
      </c>
      <c r="G928" s="25">
        <f t="shared" si="93"/>
        <v>0</v>
      </c>
      <c r="H928" s="128">
        <f t="shared" si="98"/>
        <v>846806.29619809065</v>
      </c>
      <c r="I928" s="25">
        <f t="shared" si="93"/>
        <v>0</v>
      </c>
      <c r="J928" s="4">
        <f t="shared" si="99"/>
        <v>3679079.4973595599</v>
      </c>
      <c r="K928" s="4" t="str">
        <f>IF(J928&gt;$K$5,"YES","")</f>
        <v>YES</v>
      </c>
    </row>
    <row r="929" spans="1:11" x14ac:dyDescent="0.2">
      <c r="A929" s="134">
        <f t="shared" si="94"/>
        <v>69703</v>
      </c>
      <c r="B929" s="123">
        <f t="shared" si="95"/>
        <v>1832816.4521549474</v>
      </c>
      <c r="C929" s="25">
        <f t="shared" si="93"/>
        <v>4878.4154138411177</v>
      </c>
      <c r="D929" s="128">
        <f t="shared" si="96"/>
        <v>157628.38548829142</v>
      </c>
      <c r="E929" s="25">
        <f t="shared" si="93"/>
        <v>0</v>
      </c>
      <c r="F929" s="128">
        <f t="shared" si="97"/>
        <v>846848.6365129007</v>
      </c>
      <c r="G929" s="25">
        <f t="shared" si="93"/>
        <v>0</v>
      </c>
      <c r="H929" s="128">
        <f t="shared" si="98"/>
        <v>846848.6365129007</v>
      </c>
      <c r="I929" s="25">
        <f t="shared" si="93"/>
        <v>0</v>
      </c>
      <c r="J929" s="4">
        <f t="shared" si="99"/>
        <v>3684142.1106690401</v>
      </c>
      <c r="K929" s="4" t="str">
        <f>IF(J929&gt;$K$5,"YES","")</f>
        <v>YES</v>
      </c>
    </row>
    <row r="930" spans="1:11" x14ac:dyDescent="0.2">
      <c r="A930" s="134">
        <f t="shared" si="94"/>
        <v>69733</v>
      </c>
      <c r="B930" s="123">
        <f t="shared" si="95"/>
        <v>1837786.7523121673</v>
      </c>
      <c r="C930" s="25">
        <f t="shared" si="93"/>
        <v>4878.4154138411177</v>
      </c>
      <c r="D930" s="128">
        <f t="shared" si="96"/>
        <v>157636.26690756585</v>
      </c>
      <c r="E930" s="25">
        <f t="shared" si="93"/>
        <v>0</v>
      </c>
      <c r="F930" s="128">
        <f t="shared" si="97"/>
        <v>846890.9789447264</v>
      </c>
      <c r="G930" s="25">
        <f t="shared" si="93"/>
        <v>0</v>
      </c>
      <c r="H930" s="128">
        <f t="shared" si="98"/>
        <v>846890.9789447264</v>
      </c>
      <c r="I930" s="25">
        <f t="shared" si="93"/>
        <v>0</v>
      </c>
      <c r="J930" s="4">
        <f t="shared" si="99"/>
        <v>3689204.9771091859</v>
      </c>
      <c r="K930" s="4" t="str">
        <f>IF(J930&gt;$K$5,"YES","")</f>
        <v>YES</v>
      </c>
    </row>
    <row r="931" spans="1:11" x14ac:dyDescent="0.2">
      <c r="A931" s="134">
        <f t="shared" si="94"/>
        <v>69764</v>
      </c>
      <c r="B931" s="123">
        <f t="shared" si="95"/>
        <v>1842757.300984395</v>
      </c>
      <c r="C931" s="25">
        <f t="shared" si="93"/>
        <v>5024.767876256351</v>
      </c>
      <c r="D931" s="128">
        <f t="shared" si="96"/>
        <v>157644.14872091124</v>
      </c>
      <c r="E931" s="25">
        <f t="shared" si="93"/>
        <v>0</v>
      </c>
      <c r="F931" s="128">
        <f t="shared" si="97"/>
        <v>846933.3234936737</v>
      </c>
      <c r="G931" s="25">
        <f t="shared" si="93"/>
        <v>0</v>
      </c>
      <c r="H931" s="128">
        <f t="shared" si="98"/>
        <v>846933.3234936737</v>
      </c>
      <c r="I931" s="25">
        <f t="shared" si="93"/>
        <v>0</v>
      </c>
      <c r="J931" s="4">
        <f t="shared" si="99"/>
        <v>3694268.0966926534</v>
      </c>
      <c r="K931" s="4" t="str">
        <f>IF(J931&gt;$K$5,"YES","")</f>
        <v>YES</v>
      </c>
    </row>
    <row r="932" spans="1:11" x14ac:dyDescent="0.2">
      <c r="A932" s="134">
        <f t="shared" si="94"/>
        <v>69795</v>
      </c>
      <c r="B932" s="123">
        <f t="shared" si="95"/>
        <v>1847874.4579640944</v>
      </c>
      <c r="C932" s="25">
        <f t="shared" si="93"/>
        <v>5024.767876256351</v>
      </c>
      <c r="D932" s="128">
        <f t="shared" si="96"/>
        <v>157652.03092834729</v>
      </c>
      <c r="E932" s="25">
        <f t="shared" si="93"/>
        <v>0</v>
      </c>
      <c r="F932" s="128">
        <f t="shared" si="97"/>
        <v>846975.67015984852</v>
      </c>
      <c r="G932" s="25">
        <f t="shared" si="93"/>
        <v>0</v>
      </c>
      <c r="H932" s="128">
        <f t="shared" si="98"/>
        <v>846975.67015984852</v>
      </c>
      <c r="I932" s="25">
        <f t="shared" si="93"/>
        <v>0</v>
      </c>
      <c r="J932" s="4">
        <f t="shared" si="99"/>
        <v>3699477.8292121384</v>
      </c>
      <c r="K932" s="4" t="str">
        <f>IF(J932&gt;$K$5,"YES","")</f>
        <v>YES</v>
      </c>
    </row>
    <row r="933" spans="1:11" x14ac:dyDescent="0.2">
      <c r="A933" s="134">
        <f t="shared" si="94"/>
        <v>69823</v>
      </c>
      <c r="B933" s="123">
        <f t="shared" si="95"/>
        <v>1852991.8708016428</v>
      </c>
      <c r="C933" s="25">
        <f t="shared" si="93"/>
        <v>5024.767876256351</v>
      </c>
      <c r="D933" s="128">
        <f t="shared" si="96"/>
        <v>157659.91352989373</v>
      </c>
      <c r="E933" s="25">
        <f t="shared" si="93"/>
        <v>2000</v>
      </c>
      <c r="F933" s="128">
        <f t="shared" si="97"/>
        <v>847018.01894335658</v>
      </c>
      <c r="G933" s="25">
        <f t="shared" si="93"/>
        <v>42813.036230940495</v>
      </c>
      <c r="H933" s="128">
        <f t="shared" si="98"/>
        <v>847018.01894335658</v>
      </c>
      <c r="I933" s="25">
        <f t="shared" si="93"/>
        <v>42813.036230940495</v>
      </c>
      <c r="J933" s="4">
        <f t="shared" si="99"/>
        <v>3704687.8222182496</v>
      </c>
      <c r="K933" s="4" t="str">
        <f>IF(J933&gt;$K$5,"YES","")</f>
        <v>YES</v>
      </c>
    </row>
    <row r="934" spans="1:11" x14ac:dyDescent="0.2">
      <c r="A934" s="134">
        <f t="shared" si="94"/>
        <v>69854</v>
      </c>
      <c r="B934" s="123">
        <f t="shared" si="95"/>
        <v>1858109.5395098331</v>
      </c>
      <c r="C934" s="25">
        <f t="shared" si="93"/>
        <v>5024.767876256351</v>
      </c>
      <c r="D934" s="128">
        <f t="shared" si="96"/>
        <v>159667.89652557025</v>
      </c>
      <c r="E934" s="25">
        <f t="shared" si="93"/>
        <v>0</v>
      </c>
      <c r="F934" s="128">
        <f t="shared" si="97"/>
        <v>889875.54672705592</v>
      </c>
      <c r="G934" s="25">
        <f t="shared" si="93"/>
        <v>0</v>
      </c>
      <c r="H934" s="128">
        <f t="shared" si="98"/>
        <v>889875.54672705592</v>
      </c>
      <c r="I934" s="25">
        <f t="shared" si="93"/>
        <v>0</v>
      </c>
      <c r="J934" s="4">
        <f t="shared" si="99"/>
        <v>3797528.5294895153</v>
      </c>
      <c r="K934" s="4" t="str">
        <f>IF(J934&gt;$K$5,"YES","")</f>
        <v>YES</v>
      </c>
    </row>
    <row r="935" spans="1:11" x14ac:dyDescent="0.2">
      <c r="A935" s="134">
        <f t="shared" si="94"/>
        <v>69884</v>
      </c>
      <c r="B935" s="123">
        <f t="shared" si="95"/>
        <v>1863227.4641014589</v>
      </c>
      <c r="C935" s="25">
        <f t="shared" si="93"/>
        <v>5024.767876256351</v>
      </c>
      <c r="D935" s="128">
        <f t="shared" si="96"/>
        <v>159675.87992039655</v>
      </c>
      <c r="E935" s="25">
        <f t="shared" si="93"/>
        <v>0</v>
      </c>
      <c r="F935" s="128">
        <f t="shared" si="97"/>
        <v>889920.04050439235</v>
      </c>
      <c r="G935" s="25">
        <f t="shared" si="93"/>
        <v>0</v>
      </c>
      <c r="H935" s="128">
        <f t="shared" si="98"/>
        <v>889920.04050439235</v>
      </c>
      <c r="I935" s="25">
        <f t="shared" si="93"/>
        <v>0</v>
      </c>
      <c r="J935" s="4">
        <f t="shared" si="99"/>
        <v>3802743.4250306399</v>
      </c>
      <c r="K935" s="4" t="str">
        <f>IF(J935&gt;$K$5,"YES","")</f>
        <v>YES</v>
      </c>
    </row>
    <row r="936" spans="1:11" x14ac:dyDescent="0.2">
      <c r="A936" s="134">
        <f t="shared" si="94"/>
        <v>69915</v>
      </c>
      <c r="B936" s="123">
        <f t="shared" si="95"/>
        <v>1868345.6445893142</v>
      </c>
      <c r="C936" s="25">
        <f t="shared" si="93"/>
        <v>5024.767876256351</v>
      </c>
      <c r="D936" s="128">
        <f t="shared" si="96"/>
        <v>159683.86371439259</v>
      </c>
      <c r="E936" s="25">
        <f t="shared" si="93"/>
        <v>0</v>
      </c>
      <c r="F936" s="128">
        <f t="shared" si="97"/>
        <v>889964.53650641767</v>
      </c>
      <c r="G936" s="25">
        <f t="shared" si="93"/>
        <v>0</v>
      </c>
      <c r="H936" s="128">
        <f t="shared" si="98"/>
        <v>889964.53650641767</v>
      </c>
      <c r="I936" s="25">
        <f t="shared" si="93"/>
        <v>0</v>
      </c>
      <c r="J936" s="4">
        <f t="shared" si="99"/>
        <v>3807958.5813165423</v>
      </c>
      <c r="K936" s="4" t="str">
        <f>IF(J936&gt;$K$5,"YES","")</f>
        <v>YES</v>
      </c>
    </row>
    <row r="937" spans="1:11" x14ac:dyDescent="0.2">
      <c r="A937" s="134">
        <f t="shared" si="94"/>
        <v>69945</v>
      </c>
      <c r="B937" s="123">
        <f t="shared" si="95"/>
        <v>1873464.0809861941</v>
      </c>
      <c r="C937" s="25">
        <f t="shared" si="93"/>
        <v>5024.767876256351</v>
      </c>
      <c r="D937" s="128">
        <f t="shared" si="96"/>
        <v>159691.84790757831</v>
      </c>
      <c r="E937" s="25">
        <f t="shared" si="93"/>
        <v>0</v>
      </c>
      <c r="F937" s="128">
        <f t="shared" si="97"/>
        <v>890009.03473324305</v>
      </c>
      <c r="G937" s="25">
        <f t="shared" si="93"/>
        <v>0</v>
      </c>
      <c r="H937" s="128">
        <f t="shared" si="98"/>
        <v>890009.03473324305</v>
      </c>
      <c r="I937" s="25">
        <f t="shared" si="93"/>
        <v>0</v>
      </c>
      <c r="J937" s="4">
        <f t="shared" si="99"/>
        <v>3813173.9983602585</v>
      </c>
      <c r="K937" s="4" t="str">
        <f>IF(J937&gt;$K$5,"YES","")</f>
        <v>YES</v>
      </c>
    </row>
    <row r="938" spans="1:11" x14ac:dyDescent="0.2">
      <c r="A938" s="134">
        <f t="shared" si="94"/>
        <v>69976</v>
      </c>
      <c r="B938" s="123">
        <f t="shared" si="95"/>
        <v>1878582.7733048936</v>
      </c>
      <c r="C938" s="25">
        <f t="shared" si="93"/>
        <v>5024.767876256351</v>
      </c>
      <c r="D938" s="128">
        <f t="shared" si="96"/>
        <v>159699.83249997371</v>
      </c>
      <c r="E938" s="25">
        <f t="shared" si="93"/>
        <v>0</v>
      </c>
      <c r="F938" s="128">
        <f t="shared" si="97"/>
        <v>890053.53518497979</v>
      </c>
      <c r="G938" s="25">
        <f t="shared" si="93"/>
        <v>0</v>
      </c>
      <c r="H938" s="128">
        <f t="shared" si="98"/>
        <v>890053.53518497979</v>
      </c>
      <c r="I938" s="25">
        <f t="shared" si="93"/>
        <v>0</v>
      </c>
      <c r="J938" s="4">
        <f t="shared" si="99"/>
        <v>3818389.6761748269</v>
      </c>
      <c r="K938" s="4" t="str">
        <f>IF(J938&gt;$K$5,"YES","")</f>
        <v>YES</v>
      </c>
    </row>
    <row r="939" spans="1:11" x14ac:dyDescent="0.2">
      <c r="A939" s="134">
        <f t="shared" si="94"/>
        <v>70007</v>
      </c>
      <c r="B939" s="123">
        <f t="shared" si="95"/>
        <v>1883701.721558209</v>
      </c>
      <c r="C939" s="25">
        <f t="shared" si="93"/>
        <v>5024.767876256351</v>
      </c>
      <c r="D939" s="128">
        <f t="shared" si="96"/>
        <v>159707.81749159872</v>
      </c>
      <c r="E939" s="25">
        <f t="shared" si="93"/>
        <v>0</v>
      </c>
      <c r="F939" s="128">
        <f t="shared" si="97"/>
        <v>890098.03786173917</v>
      </c>
      <c r="G939" s="25">
        <f t="shared" si="93"/>
        <v>0</v>
      </c>
      <c r="H939" s="128">
        <f t="shared" si="98"/>
        <v>890098.03786173917</v>
      </c>
      <c r="I939" s="25">
        <f t="shared" si="93"/>
        <v>0</v>
      </c>
      <c r="J939" s="4">
        <f t="shared" si="99"/>
        <v>3823605.614773286</v>
      </c>
      <c r="K939" s="4" t="str">
        <f>IF(J939&gt;$K$5,"YES","")</f>
        <v>YES</v>
      </c>
    </row>
    <row r="940" spans="1:11" x14ac:dyDescent="0.2">
      <c r="A940" s="134">
        <f t="shared" si="94"/>
        <v>70037</v>
      </c>
      <c r="B940" s="123">
        <f t="shared" si="95"/>
        <v>1888820.9257589371</v>
      </c>
      <c r="C940" s="25">
        <f t="shared" si="93"/>
        <v>5024.767876256351</v>
      </c>
      <c r="D940" s="128">
        <f t="shared" si="96"/>
        <v>159715.8028824733</v>
      </c>
      <c r="E940" s="25">
        <f t="shared" si="93"/>
        <v>0</v>
      </c>
      <c r="F940" s="128">
        <f t="shared" si="97"/>
        <v>890142.54276363237</v>
      </c>
      <c r="G940" s="25">
        <f t="shared" si="93"/>
        <v>0</v>
      </c>
      <c r="H940" s="128">
        <f t="shared" si="98"/>
        <v>890142.54276363237</v>
      </c>
      <c r="I940" s="25">
        <f t="shared" si="93"/>
        <v>0</v>
      </c>
      <c r="J940" s="4">
        <f t="shared" si="99"/>
        <v>3828821.8141686749</v>
      </c>
      <c r="K940" s="4" t="str">
        <f>IF(J940&gt;$K$5,"YES","")</f>
        <v>YES</v>
      </c>
    </row>
    <row r="941" spans="1:11" x14ac:dyDescent="0.2">
      <c r="A941" s="134">
        <f t="shared" si="94"/>
        <v>70068</v>
      </c>
      <c r="B941" s="123">
        <f t="shared" si="95"/>
        <v>1893940.3859198755</v>
      </c>
      <c r="C941" s="25">
        <f t="shared" si="93"/>
        <v>5024.767876256351</v>
      </c>
      <c r="D941" s="128">
        <f t="shared" si="96"/>
        <v>159723.78867261743</v>
      </c>
      <c r="E941" s="25">
        <f t="shared" si="93"/>
        <v>0</v>
      </c>
      <c r="F941" s="128">
        <f t="shared" si="97"/>
        <v>890187.04989077069</v>
      </c>
      <c r="G941" s="25">
        <f t="shared" si="93"/>
        <v>0</v>
      </c>
      <c r="H941" s="128">
        <f t="shared" si="98"/>
        <v>890187.04989077069</v>
      </c>
      <c r="I941" s="25">
        <f t="shared" si="93"/>
        <v>0</v>
      </c>
      <c r="J941" s="4">
        <f t="shared" si="99"/>
        <v>3834038.2743740343</v>
      </c>
      <c r="K941" s="4" t="str">
        <f>IF(J941&gt;$K$5,"YES","")</f>
        <v>YES</v>
      </c>
    </row>
    <row r="942" spans="1:11" x14ac:dyDescent="0.2">
      <c r="A942" s="134">
        <f t="shared" si="94"/>
        <v>70098</v>
      </c>
      <c r="B942" s="123">
        <f t="shared" si="95"/>
        <v>1899060.1020538218</v>
      </c>
      <c r="C942" s="25">
        <f t="shared" si="93"/>
        <v>5024.767876256351</v>
      </c>
      <c r="D942" s="128">
        <f t="shared" si="96"/>
        <v>159731.77486205107</v>
      </c>
      <c r="E942" s="25">
        <f t="shared" si="93"/>
        <v>0</v>
      </c>
      <c r="F942" s="128">
        <f t="shared" si="97"/>
        <v>890231.55924326531</v>
      </c>
      <c r="G942" s="25">
        <f t="shared" si="93"/>
        <v>0</v>
      </c>
      <c r="H942" s="128">
        <f t="shared" si="98"/>
        <v>890231.55924326531</v>
      </c>
      <c r="I942" s="25">
        <f t="shared" si="93"/>
        <v>0</v>
      </c>
      <c r="J942" s="4">
        <f t="shared" si="99"/>
        <v>3839254.9954024032</v>
      </c>
      <c r="K942" s="4" t="str">
        <f>IF(J942&gt;$K$5,"YES","")</f>
        <v>YES</v>
      </c>
    </row>
    <row r="943" spans="1:11" x14ac:dyDescent="0.2">
      <c r="A943" s="134">
        <f t="shared" si="94"/>
        <v>70129</v>
      </c>
      <c r="B943" s="123">
        <f t="shared" si="95"/>
        <v>1904180.0741735748</v>
      </c>
      <c r="C943" s="25">
        <f t="shared" si="93"/>
        <v>5175.5109125440422</v>
      </c>
      <c r="D943" s="128">
        <f t="shared" si="96"/>
        <v>159739.76145079418</v>
      </c>
      <c r="E943" s="25">
        <f t="shared" si="93"/>
        <v>0</v>
      </c>
      <c r="F943" s="128">
        <f t="shared" si="97"/>
        <v>890276.07082122751</v>
      </c>
      <c r="G943" s="25">
        <f t="shared" si="93"/>
        <v>0</v>
      </c>
      <c r="H943" s="128">
        <f t="shared" si="98"/>
        <v>890276.07082122751</v>
      </c>
      <c r="I943" s="25">
        <f t="shared" si="93"/>
        <v>0</v>
      </c>
      <c r="J943" s="4">
        <f t="shared" si="99"/>
        <v>3844471.9772668239</v>
      </c>
      <c r="K943" s="4" t="str">
        <f>IF(J943&gt;$K$5,"YES","")</f>
        <v>YES</v>
      </c>
    </row>
    <row r="944" spans="1:11" x14ac:dyDescent="0.2">
      <c r="A944" s="134">
        <f t="shared" si="94"/>
        <v>70160</v>
      </c>
      <c r="B944" s="123">
        <f t="shared" si="95"/>
        <v>1909451.0528653734</v>
      </c>
      <c r="C944" s="25">
        <f t="shared" si="93"/>
        <v>5175.5109125440422</v>
      </c>
      <c r="D944" s="128">
        <f t="shared" si="96"/>
        <v>159747.74843886672</v>
      </c>
      <c r="E944" s="25">
        <f t="shared" si="93"/>
        <v>0</v>
      </c>
      <c r="F944" s="128">
        <f t="shared" si="97"/>
        <v>890320.5846247687</v>
      </c>
      <c r="G944" s="25">
        <f t="shared" si="93"/>
        <v>0</v>
      </c>
      <c r="H944" s="128">
        <f t="shared" si="98"/>
        <v>890320.5846247687</v>
      </c>
      <c r="I944" s="25">
        <f t="shared" si="93"/>
        <v>0</v>
      </c>
      <c r="J944" s="4">
        <f t="shared" si="99"/>
        <v>3849839.9705537776</v>
      </c>
      <c r="K944" s="4" t="str">
        <f>IF(J944&gt;$K$5,"YES","")</f>
        <v>YES</v>
      </c>
    </row>
    <row r="945" spans="1:11" x14ac:dyDescent="0.2">
      <c r="A945" s="134">
        <f t="shared" si="94"/>
        <v>70189</v>
      </c>
      <c r="B945" s="123">
        <f t="shared" si="95"/>
        <v>1914722.2951061067</v>
      </c>
      <c r="C945" s="25">
        <f t="shared" si="93"/>
        <v>5175.5109125440422</v>
      </c>
      <c r="D945" s="128">
        <f t="shared" si="96"/>
        <v>159755.73582628867</v>
      </c>
      <c r="E945" s="25">
        <f t="shared" si="93"/>
        <v>2000</v>
      </c>
      <c r="F945" s="128">
        <f t="shared" si="97"/>
        <v>890365.10065400007</v>
      </c>
      <c r="G945" s="25">
        <f t="shared" si="93"/>
        <v>44953.688042487505</v>
      </c>
      <c r="H945" s="128">
        <f t="shared" si="98"/>
        <v>890365.10065400007</v>
      </c>
      <c r="I945" s="25">
        <f t="shared" si="93"/>
        <v>44953.688042487505</v>
      </c>
      <c r="J945" s="4">
        <f t="shared" si="99"/>
        <v>3855208.2322403952</v>
      </c>
      <c r="K945" s="4" t="str">
        <f>IF(J945&gt;$K$5,"YES","")</f>
        <v>YES</v>
      </c>
    </row>
    <row r="946" spans="1:11" x14ac:dyDescent="0.2">
      <c r="A946" s="134">
        <f t="shared" si="94"/>
        <v>70220</v>
      </c>
      <c r="B946" s="123">
        <f t="shared" si="95"/>
        <v>1919993.8009089518</v>
      </c>
      <c r="C946" s="25">
        <f t="shared" si="93"/>
        <v>5175.5109125440422</v>
      </c>
      <c r="D946" s="128">
        <f t="shared" si="96"/>
        <v>161763.82361307999</v>
      </c>
      <c r="E946" s="25">
        <f t="shared" si="93"/>
        <v>0</v>
      </c>
      <c r="F946" s="128">
        <f t="shared" si="97"/>
        <v>935365.55463592242</v>
      </c>
      <c r="G946" s="25">
        <f t="shared" si="93"/>
        <v>0</v>
      </c>
      <c r="H946" s="128">
        <f t="shared" si="98"/>
        <v>935365.55463592242</v>
      </c>
      <c r="I946" s="25">
        <f t="shared" si="93"/>
        <v>0</v>
      </c>
      <c r="J946" s="4">
        <f t="shared" si="99"/>
        <v>3952488.7337938766</v>
      </c>
      <c r="K946" s="4" t="str">
        <f>IF(J946&gt;$K$5,"YES","")</f>
        <v>YES</v>
      </c>
    </row>
    <row r="947" spans="1:11" x14ac:dyDescent="0.2">
      <c r="A947" s="134">
        <f t="shared" si="94"/>
        <v>70250</v>
      </c>
      <c r="B947" s="123">
        <f t="shared" si="95"/>
        <v>1925265.5702870872</v>
      </c>
      <c r="C947" s="25">
        <f t="shared" si="93"/>
        <v>5175.5109125440422</v>
      </c>
      <c r="D947" s="128">
        <f t="shared" si="96"/>
        <v>161771.91180426066</v>
      </c>
      <c r="E947" s="25">
        <f t="shared" si="93"/>
        <v>0</v>
      </c>
      <c r="F947" s="128">
        <f t="shared" si="97"/>
        <v>935412.32291365426</v>
      </c>
      <c r="G947" s="25">
        <f t="shared" si="93"/>
        <v>0</v>
      </c>
      <c r="H947" s="128">
        <f t="shared" si="98"/>
        <v>935412.32291365426</v>
      </c>
      <c r="I947" s="25">
        <f t="shared" si="93"/>
        <v>0</v>
      </c>
      <c r="J947" s="4">
        <f t="shared" si="99"/>
        <v>3957862.1279186564</v>
      </c>
      <c r="K947" s="4" t="str">
        <f>IF(J947&gt;$K$5,"YES","")</f>
        <v>YES</v>
      </c>
    </row>
    <row r="948" spans="1:11" x14ac:dyDescent="0.2">
      <c r="A948" s="134">
        <f t="shared" si="94"/>
        <v>70281</v>
      </c>
      <c r="B948" s="123">
        <f t="shared" si="95"/>
        <v>1930537.6032536915</v>
      </c>
      <c r="C948" s="25">
        <f t="shared" si="93"/>
        <v>5175.5109125440422</v>
      </c>
      <c r="D948" s="128">
        <f t="shared" si="96"/>
        <v>161780.00039985089</v>
      </c>
      <c r="E948" s="25">
        <f t="shared" si="93"/>
        <v>0</v>
      </c>
      <c r="F948" s="128">
        <f t="shared" si="97"/>
        <v>935459.09352980007</v>
      </c>
      <c r="G948" s="25">
        <f t="shared" si="93"/>
        <v>0</v>
      </c>
      <c r="H948" s="128">
        <f t="shared" si="98"/>
        <v>935459.09352980007</v>
      </c>
      <c r="I948" s="25">
        <f t="shared" si="93"/>
        <v>0</v>
      </c>
      <c r="J948" s="4">
        <f t="shared" si="99"/>
        <v>3963235.7907131421</v>
      </c>
      <c r="K948" s="4" t="str">
        <f>IF(J948&gt;$K$5,"YES","")</f>
        <v>YES</v>
      </c>
    </row>
    <row r="949" spans="1:11" x14ac:dyDescent="0.2">
      <c r="A949" s="134">
        <f t="shared" si="94"/>
        <v>70311</v>
      </c>
      <c r="B949" s="123">
        <f t="shared" si="95"/>
        <v>1935809.8998219441</v>
      </c>
      <c r="C949" s="25">
        <f t="shared" si="93"/>
        <v>5175.5109125440422</v>
      </c>
      <c r="D949" s="128">
        <f t="shared" si="96"/>
        <v>161788.08939987089</v>
      </c>
      <c r="E949" s="25">
        <f t="shared" si="93"/>
        <v>0</v>
      </c>
      <c r="F949" s="128">
        <f t="shared" si="97"/>
        <v>935505.8664844766</v>
      </c>
      <c r="G949" s="25">
        <f t="shared" si="93"/>
        <v>0</v>
      </c>
      <c r="H949" s="128">
        <f t="shared" si="98"/>
        <v>935505.8664844766</v>
      </c>
      <c r="I949" s="25">
        <f t="shared" si="93"/>
        <v>0</v>
      </c>
      <c r="J949" s="4">
        <f t="shared" si="99"/>
        <v>3968609.7221907685</v>
      </c>
      <c r="K949" s="4" t="str">
        <f>IF(J949&gt;$K$5,"YES","")</f>
        <v>YES</v>
      </c>
    </row>
    <row r="950" spans="1:11" x14ac:dyDescent="0.2">
      <c r="A950" s="134">
        <f t="shared" si="94"/>
        <v>70342</v>
      </c>
      <c r="B950" s="123">
        <f t="shared" si="95"/>
        <v>1941082.4600050251</v>
      </c>
      <c r="C950" s="25">
        <f t="shared" si="93"/>
        <v>5175.5109125440422</v>
      </c>
      <c r="D950" s="128">
        <f t="shared" si="96"/>
        <v>161796.17880434089</v>
      </c>
      <c r="E950" s="25">
        <f t="shared" si="93"/>
        <v>0</v>
      </c>
      <c r="F950" s="128">
        <f t="shared" si="97"/>
        <v>935552.64177780098</v>
      </c>
      <c r="G950" s="25">
        <f t="shared" si="93"/>
        <v>0</v>
      </c>
      <c r="H950" s="128">
        <f t="shared" si="98"/>
        <v>935552.64177780098</v>
      </c>
      <c r="I950" s="25">
        <f t="shared" si="93"/>
        <v>0</v>
      </c>
      <c r="J950" s="4">
        <f t="shared" si="99"/>
        <v>3973983.9223649679</v>
      </c>
      <c r="K950" s="4" t="str">
        <f>IF(J950&gt;$K$5,"YES","")</f>
        <v>YES</v>
      </c>
    </row>
    <row r="951" spans="1:11" x14ac:dyDescent="0.2">
      <c r="A951" s="134">
        <f t="shared" si="94"/>
        <v>70373</v>
      </c>
      <c r="B951" s="123">
        <f t="shared" si="95"/>
        <v>1946355.2838161152</v>
      </c>
      <c r="C951" s="25">
        <f t="shared" si="93"/>
        <v>5175.5109125440422</v>
      </c>
      <c r="D951" s="128">
        <f t="shared" si="96"/>
        <v>161804.26861328114</v>
      </c>
      <c r="E951" s="25">
        <f t="shared" si="93"/>
        <v>0</v>
      </c>
      <c r="F951" s="128">
        <f t="shared" si="97"/>
        <v>935599.41940988996</v>
      </c>
      <c r="G951" s="25">
        <f t="shared" si="93"/>
        <v>0</v>
      </c>
      <c r="H951" s="128">
        <f t="shared" si="98"/>
        <v>935599.41940988996</v>
      </c>
      <c r="I951" s="25">
        <f t="shared" si="93"/>
        <v>0</v>
      </c>
      <c r="J951" s="4">
        <f t="shared" si="99"/>
        <v>3979358.3912491761</v>
      </c>
      <c r="K951" s="4" t="str">
        <f>IF(J951&gt;$K$5,"YES","")</f>
        <v>YES</v>
      </c>
    </row>
    <row r="952" spans="1:11" x14ac:dyDescent="0.2">
      <c r="A952" s="134">
        <f t="shared" si="94"/>
        <v>70403</v>
      </c>
      <c r="B952" s="123">
        <f t="shared" si="95"/>
        <v>1951628.371268396</v>
      </c>
      <c r="C952" s="25">
        <f t="shared" si="93"/>
        <v>5175.5109125440422</v>
      </c>
      <c r="D952" s="128">
        <f t="shared" si="96"/>
        <v>161812.3588267118</v>
      </c>
      <c r="E952" s="25">
        <f t="shared" si="93"/>
        <v>0</v>
      </c>
      <c r="F952" s="128">
        <f t="shared" si="97"/>
        <v>935646.19938086055</v>
      </c>
      <c r="G952" s="25">
        <f t="shared" si="93"/>
        <v>0</v>
      </c>
      <c r="H952" s="128">
        <f t="shared" si="98"/>
        <v>935646.19938086055</v>
      </c>
      <c r="I952" s="25">
        <f t="shared" si="93"/>
        <v>0</v>
      </c>
      <c r="J952" s="4">
        <f t="shared" si="99"/>
        <v>3984733.1288568294</v>
      </c>
      <c r="K952" s="4" t="str">
        <f>IF(J952&gt;$K$5,"YES","")</f>
        <v>YES</v>
      </c>
    </row>
    <row r="953" spans="1:11" x14ac:dyDescent="0.2">
      <c r="A953" s="134">
        <f t="shared" si="94"/>
        <v>70434</v>
      </c>
      <c r="B953" s="123">
        <f t="shared" si="95"/>
        <v>1956901.7223750495</v>
      </c>
      <c r="C953" s="25">
        <f t="shared" si="93"/>
        <v>5175.5109125440422</v>
      </c>
      <c r="D953" s="128">
        <f t="shared" si="96"/>
        <v>161820.44944465315</v>
      </c>
      <c r="E953" s="25">
        <f t="shared" si="93"/>
        <v>0</v>
      </c>
      <c r="F953" s="128">
        <f t="shared" si="97"/>
        <v>935692.98169082974</v>
      </c>
      <c r="G953" s="25">
        <f t="shared" si="93"/>
        <v>0</v>
      </c>
      <c r="H953" s="128">
        <f t="shared" si="98"/>
        <v>935692.98169082974</v>
      </c>
      <c r="I953" s="25">
        <f t="shared" si="93"/>
        <v>0</v>
      </c>
      <c r="J953" s="4">
        <f t="shared" si="99"/>
        <v>3990108.135201362</v>
      </c>
      <c r="K953" s="4" t="str">
        <f>IF(J953&gt;$K$5,"YES","")</f>
        <v>YES</v>
      </c>
    </row>
    <row r="954" spans="1:11" x14ac:dyDescent="0.2">
      <c r="A954" s="134">
        <f t="shared" si="94"/>
        <v>70464</v>
      </c>
      <c r="B954" s="123">
        <f t="shared" si="95"/>
        <v>1962175.3371492582</v>
      </c>
      <c r="C954" s="25">
        <f t="shared" si="93"/>
        <v>5175.5109125440422</v>
      </c>
      <c r="D954" s="128">
        <f t="shared" si="96"/>
        <v>161828.54046712539</v>
      </c>
      <c r="E954" s="25">
        <f t="shared" si="93"/>
        <v>0</v>
      </c>
      <c r="F954" s="128">
        <f t="shared" si="97"/>
        <v>935739.76633991441</v>
      </c>
      <c r="G954" s="25">
        <f t="shared" si="93"/>
        <v>0</v>
      </c>
      <c r="H954" s="128">
        <f t="shared" si="98"/>
        <v>935739.76633991441</v>
      </c>
      <c r="I954" s="25">
        <f t="shared" si="93"/>
        <v>0</v>
      </c>
      <c r="J954" s="4">
        <f t="shared" si="99"/>
        <v>3995483.4102962124</v>
      </c>
      <c r="K954" s="4" t="str">
        <f>IF(J954&gt;$K$5,"YES","")</f>
        <v>YES</v>
      </c>
    </row>
    <row r="955" spans="1:11" x14ac:dyDescent="0.2">
      <c r="A955" s="134">
        <f t="shared" si="94"/>
        <v>70495</v>
      </c>
      <c r="B955" s="123">
        <f t="shared" si="95"/>
        <v>1967449.2156042056</v>
      </c>
      <c r="C955" s="25">
        <f t="shared" si="93"/>
        <v>5330.7762399203639</v>
      </c>
      <c r="D955" s="128">
        <f t="shared" si="96"/>
        <v>161836.63189414877</v>
      </c>
      <c r="E955" s="25">
        <f t="shared" si="93"/>
        <v>0</v>
      </c>
      <c r="F955" s="128">
        <f t="shared" si="97"/>
        <v>935786.55332823156</v>
      </c>
      <c r="G955" s="25">
        <f t="shared" si="93"/>
        <v>0</v>
      </c>
      <c r="H955" s="128">
        <f t="shared" si="98"/>
        <v>935786.55332823156</v>
      </c>
      <c r="I955" s="25">
        <f t="shared" si="93"/>
        <v>0</v>
      </c>
      <c r="J955" s="4">
        <f t="shared" si="99"/>
        <v>4000858.9541548174</v>
      </c>
      <c r="K955" s="4" t="str">
        <f>IF(J955&gt;$K$5,"YES","")</f>
        <v>YES</v>
      </c>
    </row>
    <row r="956" spans="1:11" x14ac:dyDescent="0.2">
      <c r="A956" s="134">
        <f t="shared" si="94"/>
        <v>70526</v>
      </c>
      <c r="B956" s="123">
        <f t="shared" si="95"/>
        <v>1972878.6308437185</v>
      </c>
      <c r="C956" s="25">
        <f t="shared" si="93"/>
        <v>5330.7762399203639</v>
      </c>
      <c r="D956" s="128">
        <f t="shared" si="96"/>
        <v>161844.7237257435</v>
      </c>
      <c r="E956" s="25">
        <f t="shared" si="93"/>
        <v>0</v>
      </c>
      <c r="F956" s="128">
        <f t="shared" si="97"/>
        <v>935833.34265589807</v>
      </c>
      <c r="G956" s="25">
        <f t="shared" si="93"/>
        <v>0</v>
      </c>
      <c r="H956" s="128">
        <f t="shared" si="98"/>
        <v>935833.34265589807</v>
      </c>
      <c r="I956" s="25">
        <f t="shared" si="93"/>
        <v>0</v>
      </c>
      <c r="J956" s="4">
        <f t="shared" si="99"/>
        <v>4006390.0398812583</v>
      </c>
      <c r="K956" s="4" t="str">
        <f>IF(J956&gt;$K$5,"YES","")</f>
        <v>YES</v>
      </c>
    </row>
    <row r="957" spans="1:11" x14ac:dyDescent="0.2">
      <c r="A957" s="134">
        <f t="shared" si="94"/>
        <v>70554</v>
      </c>
      <c r="B957" s="123">
        <f t="shared" si="95"/>
        <v>1978308.3175539933</v>
      </c>
      <c r="C957" s="25">
        <f t="shared" si="93"/>
        <v>5330.7762399203639</v>
      </c>
      <c r="D957" s="128">
        <f t="shared" si="96"/>
        <v>161852.81596192979</v>
      </c>
      <c r="E957" s="25">
        <f t="shared" si="93"/>
        <v>2000</v>
      </c>
      <c r="F957" s="128">
        <f t="shared" si="97"/>
        <v>935880.13432303094</v>
      </c>
      <c r="G957" s="25">
        <f t="shared" si="93"/>
        <v>47201.372444611901</v>
      </c>
      <c r="H957" s="128">
        <f t="shared" si="98"/>
        <v>935880.13432303094</v>
      </c>
      <c r="I957" s="25">
        <f t="shared" ref="C957:I1000" si="100">IF(I$5="Annual",IF(MONTH($A957)=I$6,I$4,0),I$4)*(1+I$7)^(YEAR($A957)-YEAR($A$7))</f>
        <v>47201.372444611901</v>
      </c>
      <c r="J957" s="4">
        <f t="shared" si="99"/>
        <v>4011921.4021619847</v>
      </c>
      <c r="K957" s="4" t="str">
        <f>IF(J957&gt;$K$5,"YES","")</f>
        <v>YES</v>
      </c>
    </row>
    <row r="958" spans="1:11" x14ac:dyDescent="0.2">
      <c r="A958" s="134">
        <f t="shared" si="94"/>
        <v>70585</v>
      </c>
      <c r="B958" s="123">
        <f t="shared" si="95"/>
        <v>1983738.2757486035</v>
      </c>
      <c r="C958" s="25">
        <f t="shared" si="100"/>
        <v>5330.7762399203639</v>
      </c>
      <c r="D958" s="128">
        <f t="shared" si="96"/>
        <v>163861.0086027279</v>
      </c>
      <c r="E958" s="25">
        <f t="shared" si="100"/>
        <v>0</v>
      </c>
      <c r="F958" s="128">
        <f t="shared" si="97"/>
        <v>983130.66084298131</v>
      </c>
      <c r="G958" s="25">
        <f t="shared" si="100"/>
        <v>0</v>
      </c>
      <c r="H958" s="128">
        <f t="shared" si="98"/>
        <v>983130.66084298131</v>
      </c>
      <c r="I958" s="25">
        <f t="shared" si="100"/>
        <v>0</v>
      </c>
      <c r="J958" s="4">
        <f t="shared" si="99"/>
        <v>4113860.6060372936</v>
      </c>
      <c r="K958" s="4" t="str">
        <f>IF(J958&gt;$K$5,"YES","")</f>
        <v>YES</v>
      </c>
    </row>
    <row r="959" spans="1:11" x14ac:dyDescent="0.2">
      <c r="A959" s="134">
        <f t="shared" ref="A959:A1000" si="101">A958+DAY(DATE(YEAR(A958),MONTH(A958)+1,))</f>
        <v>70615</v>
      </c>
      <c r="B959" s="123">
        <f t="shared" ref="B959:B1000" si="102">(B958+C958)*(1+($C$3/1200))</f>
        <v>1989168.5054411236</v>
      </c>
      <c r="C959" s="25">
        <f t="shared" si="100"/>
        <v>5330.7762399203639</v>
      </c>
      <c r="D959" s="128">
        <f t="shared" ref="D959:D1000" si="103">(D958+E958)*(1+($C$3/1200))</f>
        <v>163869.20165315806</v>
      </c>
      <c r="E959" s="25">
        <f t="shared" si="100"/>
        <v>0</v>
      </c>
      <c r="F959" s="128">
        <f t="shared" ref="F959:F1000" si="104">(F958+G958)*(1+($C$3/1200))</f>
        <v>983179.81737602351</v>
      </c>
      <c r="G959" s="25">
        <f t="shared" si="100"/>
        <v>0</v>
      </c>
      <c r="H959" s="128">
        <f t="shared" ref="H959:H1000" si="105">(H958+I958)*(1+($C$3/1200))</f>
        <v>983179.81737602351</v>
      </c>
      <c r="I959" s="25">
        <f t="shared" si="100"/>
        <v>0</v>
      </c>
      <c r="J959" s="4">
        <f t="shared" ref="J959:J1000" si="106">B959+D959+F959+H959</f>
        <v>4119397.3418463292</v>
      </c>
      <c r="K959" s="4" t="str">
        <f>IF(J959&gt;$K$5,"YES","")</f>
        <v>YES</v>
      </c>
    </row>
    <row r="960" spans="1:11" x14ac:dyDescent="0.2">
      <c r="A960" s="134">
        <f t="shared" si="101"/>
        <v>70646</v>
      </c>
      <c r="B960" s="123">
        <f t="shared" si="102"/>
        <v>1994599.0066451284</v>
      </c>
      <c r="C960" s="25">
        <f t="shared" si="100"/>
        <v>5330.7762399203639</v>
      </c>
      <c r="D960" s="128">
        <f t="shared" si="103"/>
        <v>163877.39511324072</v>
      </c>
      <c r="E960" s="25">
        <f t="shared" si="100"/>
        <v>0</v>
      </c>
      <c r="F960" s="128">
        <f t="shared" si="104"/>
        <v>983228.97636689246</v>
      </c>
      <c r="G960" s="25">
        <f t="shared" si="100"/>
        <v>0</v>
      </c>
      <c r="H960" s="128">
        <f t="shared" si="105"/>
        <v>983228.97636689246</v>
      </c>
      <c r="I960" s="25">
        <f t="shared" si="100"/>
        <v>0</v>
      </c>
      <c r="J960" s="4">
        <f t="shared" si="106"/>
        <v>4124934.354492154</v>
      </c>
      <c r="K960" s="4" t="str">
        <f>IF(J960&gt;$K$5,"YES","")</f>
        <v>YES</v>
      </c>
    </row>
    <row r="961" spans="1:11" x14ac:dyDescent="0.2">
      <c r="A961" s="134">
        <f t="shared" si="101"/>
        <v>70676</v>
      </c>
      <c r="B961" s="123">
        <f t="shared" si="102"/>
        <v>2000029.7793741932</v>
      </c>
      <c r="C961" s="25">
        <f t="shared" si="100"/>
        <v>5330.7762399203639</v>
      </c>
      <c r="D961" s="128">
        <f t="shared" si="103"/>
        <v>163885.58898299641</v>
      </c>
      <c r="E961" s="25">
        <f t="shared" si="100"/>
        <v>0</v>
      </c>
      <c r="F961" s="128">
        <f t="shared" si="104"/>
        <v>983278.13781571086</v>
      </c>
      <c r="G961" s="25">
        <f t="shared" si="100"/>
        <v>0</v>
      </c>
      <c r="H961" s="128">
        <f t="shared" si="105"/>
        <v>983278.13781571086</v>
      </c>
      <c r="I961" s="25">
        <f t="shared" si="100"/>
        <v>0</v>
      </c>
      <c r="J961" s="4">
        <f t="shared" si="106"/>
        <v>4130471.6439886112</v>
      </c>
      <c r="K961" s="4" t="str">
        <f>IF(J961&gt;$K$5,"YES","")</f>
        <v>YES</v>
      </c>
    </row>
    <row r="962" spans="1:11" x14ac:dyDescent="0.2">
      <c r="A962" s="134">
        <f t="shared" si="101"/>
        <v>70707</v>
      </c>
      <c r="B962" s="123">
        <f t="shared" si="102"/>
        <v>2005460.8236418944</v>
      </c>
      <c r="C962" s="25">
        <f t="shared" si="100"/>
        <v>5330.7762399203639</v>
      </c>
      <c r="D962" s="128">
        <f t="shared" si="103"/>
        <v>163893.78326244559</v>
      </c>
      <c r="E962" s="25">
        <f t="shared" si="100"/>
        <v>0</v>
      </c>
      <c r="F962" s="128">
        <f t="shared" si="104"/>
        <v>983327.30172260175</v>
      </c>
      <c r="G962" s="25">
        <f t="shared" si="100"/>
        <v>0</v>
      </c>
      <c r="H962" s="128">
        <f t="shared" si="105"/>
        <v>983327.30172260175</v>
      </c>
      <c r="I962" s="25">
        <f t="shared" si="100"/>
        <v>0</v>
      </c>
      <c r="J962" s="4">
        <f t="shared" si="106"/>
        <v>4136009.210349544</v>
      </c>
      <c r="K962" s="4" t="str">
        <f>IF(J962&gt;$K$5,"YES","")</f>
        <v>YES</v>
      </c>
    </row>
    <row r="963" spans="1:11" x14ac:dyDescent="0.2">
      <c r="A963" s="134">
        <f t="shared" si="101"/>
        <v>70738</v>
      </c>
      <c r="B963" s="123">
        <f t="shared" si="102"/>
        <v>2010892.1394618091</v>
      </c>
      <c r="C963" s="25">
        <f t="shared" si="100"/>
        <v>5330.7762399203639</v>
      </c>
      <c r="D963" s="128">
        <f t="shared" si="103"/>
        <v>163901.97795160874</v>
      </c>
      <c r="E963" s="25">
        <f t="shared" si="100"/>
        <v>0</v>
      </c>
      <c r="F963" s="128">
        <f t="shared" si="104"/>
        <v>983376.46808768797</v>
      </c>
      <c r="G963" s="25">
        <f t="shared" si="100"/>
        <v>0</v>
      </c>
      <c r="H963" s="128">
        <f t="shared" si="105"/>
        <v>983376.46808768797</v>
      </c>
      <c r="I963" s="25">
        <f t="shared" si="100"/>
        <v>0</v>
      </c>
      <c r="J963" s="4">
        <f t="shared" si="106"/>
        <v>4141547.0535887941</v>
      </c>
      <c r="K963" s="4" t="str">
        <f>IF(J963&gt;$K$5,"YES","")</f>
        <v>YES</v>
      </c>
    </row>
    <row r="964" spans="1:11" x14ac:dyDescent="0.2">
      <c r="A964" s="134">
        <f t="shared" si="101"/>
        <v>70768</v>
      </c>
      <c r="B964" s="123">
        <f t="shared" si="102"/>
        <v>2016323.7268475147</v>
      </c>
      <c r="C964" s="25">
        <f t="shared" si="100"/>
        <v>5330.7762399203639</v>
      </c>
      <c r="D964" s="128">
        <f t="shared" si="103"/>
        <v>163910.17305050633</v>
      </c>
      <c r="E964" s="25">
        <f t="shared" si="100"/>
        <v>0</v>
      </c>
      <c r="F964" s="128">
        <f t="shared" si="104"/>
        <v>983425.63691109244</v>
      </c>
      <c r="G964" s="25">
        <f t="shared" si="100"/>
        <v>0</v>
      </c>
      <c r="H964" s="128">
        <f t="shared" si="105"/>
        <v>983425.63691109244</v>
      </c>
      <c r="I964" s="25">
        <f t="shared" si="100"/>
        <v>0</v>
      </c>
      <c r="J964" s="4">
        <f t="shared" si="106"/>
        <v>4147085.1737202057</v>
      </c>
      <c r="K964" s="4" t="str">
        <f>IF(J964&gt;$K$5,"YES","")</f>
        <v>YES</v>
      </c>
    </row>
    <row r="965" spans="1:11" x14ac:dyDescent="0.2">
      <c r="A965" s="134">
        <f t="shared" si="101"/>
        <v>70799</v>
      </c>
      <c r="B965" s="123">
        <f t="shared" si="102"/>
        <v>2021755.5858125896</v>
      </c>
      <c r="C965" s="25">
        <f t="shared" si="100"/>
        <v>5330.7762399203639</v>
      </c>
      <c r="D965" s="128">
        <f t="shared" si="103"/>
        <v>163918.36855915887</v>
      </c>
      <c r="E965" s="25">
        <f t="shared" si="100"/>
        <v>0</v>
      </c>
      <c r="F965" s="128">
        <f t="shared" si="104"/>
        <v>983474.8081929381</v>
      </c>
      <c r="G965" s="25">
        <f t="shared" si="100"/>
        <v>0</v>
      </c>
      <c r="H965" s="128">
        <f t="shared" si="105"/>
        <v>983474.8081929381</v>
      </c>
      <c r="I965" s="25">
        <f t="shared" si="100"/>
        <v>0</v>
      </c>
      <c r="J965" s="4">
        <f t="shared" si="106"/>
        <v>4152623.5707576247</v>
      </c>
      <c r="K965" s="4" t="str">
        <f>IF(J965&gt;$K$5,"YES","")</f>
        <v>YES</v>
      </c>
    </row>
    <row r="966" spans="1:11" x14ac:dyDescent="0.2">
      <c r="A966" s="134">
        <f t="shared" si="101"/>
        <v>70829</v>
      </c>
      <c r="B966" s="123">
        <f t="shared" si="102"/>
        <v>2027187.7163706128</v>
      </c>
      <c r="C966" s="25">
        <f t="shared" si="100"/>
        <v>5330.7762399203639</v>
      </c>
      <c r="D966" s="128">
        <f t="shared" si="103"/>
        <v>163926.56447758686</v>
      </c>
      <c r="E966" s="25">
        <f t="shared" si="100"/>
        <v>0</v>
      </c>
      <c r="F966" s="128">
        <f t="shared" si="104"/>
        <v>983523.98193334788</v>
      </c>
      <c r="G966" s="25">
        <f t="shared" si="100"/>
        <v>0</v>
      </c>
      <c r="H966" s="128">
        <f t="shared" si="105"/>
        <v>983523.98193334788</v>
      </c>
      <c r="I966" s="25">
        <f t="shared" si="100"/>
        <v>0</v>
      </c>
      <c r="J966" s="4">
        <f t="shared" si="106"/>
        <v>4158162.2447148953</v>
      </c>
      <c r="K966" s="4" t="str">
        <f>IF(J966&gt;$K$5,"YES","")</f>
        <v>YES</v>
      </c>
    </row>
    <row r="967" spans="1:11" x14ac:dyDescent="0.2">
      <c r="A967" s="134">
        <f t="shared" si="101"/>
        <v>70860</v>
      </c>
      <c r="B967" s="123">
        <f t="shared" si="102"/>
        <v>2032620.118535164</v>
      </c>
      <c r="C967" s="25">
        <f t="shared" si="100"/>
        <v>5490.699527117973</v>
      </c>
      <c r="D967" s="128">
        <f t="shared" si="103"/>
        <v>163934.76080581074</v>
      </c>
      <c r="E967" s="25">
        <f t="shared" si="100"/>
        <v>0</v>
      </c>
      <c r="F967" s="128">
        <f t="shared" si="104"/>
        <v>983573.1581324446</v>
      </c>
      <c r="G967" s="25">
        <f t="shared" si="100"/>
        <v>0</v>
      </c>
      <c r="H967" s="128">
        <f t="shared" si="105"/>
        <v>983573.1581324446</v>
      </c>
      <c r="I967" s="25">
        <f t="shared" si="100"/>
        <v>0</v>
      </c>
      <c r="J967" s="4">
        <f t="shared" si="106"/>
        <v>4163701.1956058638</v>
      </c>
      <c r="K967" s="4" t="str">
        <f>IF(J967&gt;$K$5,"YES","")</f>
        <v>YES</v>
      </c>
    </row>
    <row r="968" spans="1:11" x14ac:dyDescent="0.2">
      <c r="A968" s="134">
        <f t="shared" si="101"/>
        <v>70891</v>
      </c>
      <c r="B968" s="123">
        <f t="shared" si="102"/>
        <v>2038212.7236031853</v>
      </c>
      <c r="C968" s="25">
        <f t="shared" si="100"/>
        <v>5490.699527117973</v>
      </c>
      <c r="D968" s="128">
        <f t="shared" si="103"/>
        <v>163942.95754385105</v>
      </c>
      <c r="E968" s="25">
        <f t="shared" si="100"/>
        <v>0</v>
      </c>
      <c r="F968" s="128">
        <f t="shared" si="104"/>
        <v>983622.33679035131</v>
      </c>
      <c r="G968" s="25">
        <f t="shared" si="100"/>
        <v>0</v>
      </c>
      <c r="H968" s="128">
        <f t="shared" si="105"/>
        <v>983622.33679035131</v>
      </c>
      <c r="I968" s="25">
        <f t="shared" si="100"/>
        <v>0</v>
      </c>
      <c r="J968" s="4">
        <f t="shared" si="106"/>
        <v>4169400.3547277385</v>
      </c>
      <c r="K968" s="4" t="str">
        <f>IF(J968&gt;$K$5,"YES","")</f>
        <v>YES</v>
      </c>
    </row>
    <row r="969" spans="1:11" x14ac:dyDescent="0.2">
      <c r="A969" s="134">
        <f t="shared" si="101"/>
        <v>70919</v>
      </c>
      <c r="B969" s="123">
        <f t="shared" si="102"/>
        <v>2043805.6083014598</v>
      </c>
      <c r="C969" s="25">
        <f t="shared" si="100"/>
        <v>5490.699527117973</v>
      </c>
      <c r="D969" s="128">
        <f t="shared" si="103"/>
        <v>163951.15469172827</v>
      </c>
      <c r="E969" s="25">
        <f t="shared" si="100"/>
        <v>2000</v>
      </c>
      <c r="F969" s="128">
        <f t="shared" si="104"/>
        <v>983671.51790719095</v>
      </c>
      <c r="G969" s="25">
        <f t="shared" si="100"/>
        <v>49561.44106684249</v>
      </c>
      <c r="H969" s="128">
        <f t="shared" si="105"/>
        <v>983671.51790719095</v>
      </c>
      <c r="I969" s="25">
        <f t="shared" si="100"/>
        <v>49561.44106684249</v>
      </c>
      <c r="J969" s="4">
        <f t="shared" si="106"/>
        <v>4175099.7988075702</v>
      </c>
      <c r="K969" s="4" t="str">
        <f>IF(J969&gt;$K$5,"YES","")</f>
        <v>YES</v>
      </c>
    </row>
    <row r="970" spans="1:11" x14ac:dyDescent="0.2">
      <c r="A970" s="134">
        <f t="shared" si="101"/>
        <v>70950</v>
      </c>
      <c r="B970" s="123">
        <f t="shared" si="102"/>
        <v>2049398.7726439694</v>
      </c>
      <c r="C970" s="25">
        <f t="shared" si="100"/>
        <v>5490.699527117973</v>
      </c>
      <c r="D970" s="128">
        <f t="shared" si="103"/>
        <v>165959.45224946286</v>
      </c>
      <c r="E970" s="25">
        <f t="shared" si="100"/>
        <v>0</v>
      </c>
      <c r="F970" s="128">
        <f t="shared" si="104"/>
        <v>1033284.6206219823</v>
      </c>
      <c r="G970" s="25">
        <f t="shared" si="100"/>
        <v>0</v>
      </c>
      <c r="H970" s="128">
        <f t="shared" si="105"/>
        <v>1033284.6206219823</v>
      </c>
      <c r="I970" s="25">
        <f t="shared" si="100"/>
        <v>0</v>
      </c>
      <c r="J970" s="4">
        <f t="shared" si="106"/>
        <v>4281927.4661373962</v>
      </c>
      <c r="K970" s="4" t="str">
        <f>IF(J970&gt;$K$5,"YES","")</f>
        <v>YES</v>
      </c>
    </row>
    <row r="971" spans="1:11" x14ac:dyDescent="0.2">
      <c r="A971" s="134">
        <f t="shared" si="101"/>
        <v>70980</v>
      </c>
      <c r="B971" s="123">
        <f t="shared" si="102"/>
        <v>2054992.216644696</v>
      </c>
      <c r="C971" s="25">
        <f t="shared" si="100"/>
        <v>5490.699527117973</v>
      </c>
      <c r="D971" s="128">
        <f t="shared" si="103"/>
        <v>165967.75022207535</v>
      </c>
      <c r="E971" s="25">
        <f t="shared" si="100"/>
        <v>0</v>
      </c>
      <c r="F971" s="128">
        <f t="shared" si="104"/>
        <v>1033336.2848530135</v>
      </c>
      <c r="G971" s="25">
        <f t="shared" si="100"/>
        <v>0</v>
      </c>
      <c r="H971" s="128">
        <f t="shared" si="105"/>
        <v>1033336.2848530135</v>
      </c>
      <c r="I971" s="25">
        <f t="shared" si="100"/>
        <v>0</v>
      </c>
      <c r="J971" s="4">
        <f t="shared" si="106"/>
        <v>4287632.5365727982</v>
      </c>
      <c r="K971" s="4" t="str">
        <f>IF(J971&gt;$K$5,"YES","")</f>
        <v>YES</v>
      </c>
    </row>
    <row r="972" spans="1:11" x14ac:dyDescent="0.2">
      <c r="A972" s="134">
        <f t="shared" si="101"/>
        <v>71011</v>
      </c>
      <c r="B972" s="123">
        <f t="shared" si="102"/>
        <v>2060585.9403176226</v>
      </c>
      <c r="C972" s="25">
        <f t="shared" si="100"/>
        <v>5490.699527117973</v>
      </c>
      <c r="D972" s="128">
        <f t="shared" si="103"/>
        <v>165976.04860958646</v>
      </c>
      <c r="E972" s="25">
        <f t="shared" si="100"/>
        <v>0</v>
      </c>
      <c r="F972" s="128">
        <f t="shared" si="104"/>
        <v>1033387.9516672562</v>
      </c>
      <c r="G972" s="25">
        <f t="shared" si="100"/>
        <v>0</v>
      </c>
      <c r="H972" s="128">
        <f t="shared" si="105"/>
        <v>1033387.9516672562</v>
      </c>
      <c r="I972" s="25">
        <f t="shared" si="100"/>
        <v>0</v>
      </c>
      <c r="J972" s="4">
        <f t="shared" si="106"/>
        <v>4293337.8922617212</v>
      </c>
      <c r="K972" s="4" t="str">
        <f>IF(J972&gt;$K$5,"YES","")</f>
        <v>YES</v>
      </c>
    </row>
    <row r="973" spans="1:11" x14ac:dyDescent="0.2">
      <c r="A973" s="134">
        <f t="shared" si="101"/>
        <v>71041</v>
      </c>
      <c r="B973" s="123">
        <f t="shared" si="102"/>
        <v>2066179.9436767329</v>
      </c>
      <c r="C973" s="25">
        <f t="shared" si="100"/>
        <v>5490.699527117973</v>
      </c>
      <c r="D973" s="128">
        <f t="shared" si="103"/>
        <v>165984.34741201697</v>
      </c>
      <c r="E973" s="25">
        <f t="shared" si="100"/>
        <v>0</v>
      </c>
      <c r="F973" s="128">
        <f t="shared" si="104"/>
        <v>1033439.6210648397</v>
      </c>
      <c r="G973" s="25">
        <f t="shared" si="100"/>
        <v>0</v>
      </c>
      <c r="H973" s="128">
        <f t="shared" si="105"/>
        <v>1033439.6210648397</v>
      </c>
      <c r="I973" s="25">
        <f t="shared" si="100"/>
        <v>0</v>
      </c>
      <c r="J973" s="4">
        <f t="shared" si="106"/>
        <v>4299043.5332184294</v>
      </c>
      <c r="K973" s="4" t="str">
        <f>IF(J973&gt;$K$5,"YES","")</f>
        <v>YES</v>
      </c>
    </row>
    <row r="974" spans="1:11" x14ac:dyDescent="0.2">
      <c r="A974" s="134">
        <f t="shared" si="101"/>
        <v>71072</v>
      </c>
      <c r="B974" s="123">
        <f t="shared" si="102"/>
        <v>2071774.2267360112</v>
      </c>
      <c r="C974" s="25">
        <f t="shared" si="100"/>
        <v>5490.699527117973</v>
      </c>
      <c r="D974" s="128">
        <f t="shared" si="103"/>
        <v>165992.6466293876</v>
      </c>
      <c r="E974" s="25">
        <f t="shared" si="100"/>
        <v>0</v>
      </c>
      <c r="F974" s="128">
        <f t="shared" si="104"/>
        <v>1033491.293045893</v>
      </c>
      <c r="G974" s="25">
        <f t="shared" si="100"/>
        <v>0</v>
      </c>
      <c r="H974" s="128">
        <f t="shared" si="105"/>
        <v>1033491.293045893</v>
      </c>
      <c r="I974" s="25">
        <f t="shared" si="100"/>
        <v>0</v>
      </c>
      <c r="J974" s="4">
        <f t="shared" si="106"/>
        <v>4304749.4594571851</v>
      </c>
      <c r="K974" s="4" t="str">
        <f>IF(J974&gt;$K$5,"YES","")</f>
        <v>YES</v>
      </c>
    </row>
    <row r="975" spans="1:11" x14ac:dyDescent="0.2">
      <c r="A975" s="134">
        <f t="shared" si="101"/>
        <v>71103</v>
      </c>
      <c r="B975" s="123">
        <f t="shared" si="102"/>
        <v>2077368.7895094424</v>
      </c>
      <c r="C975" s="25">
        <f t="shared" si="100"/>
        <v>5490.699527117973</v>
      </c>
      <c r="D975" s="128">
        <f t="shared" si="103"/>
        <v>166000.94626171907</v>
      </c>
      <c r="E975" s="25">
        <f t="shared" si="100"/>
        <v>0</v>
      </c>
      <c r="F975" s="128">
        <f t="shared" si="104"/>
        <v>1033542.9676105453</v>
      </c>
      <c r="G975" s="25">
        <f t="shared" si="100"/>
        <v>0</v>
      </c>
      <c r="H975" s="128">
        <f t="shared" si="105"/>
        <v>1033542.9676105453</v>
      </c>
      <c r="I975" s="25">
        <f t="shared" si="100"/>
        <v>0</v>
      </c>
      <c r="J975" s="4">
        <f t="shared" si="106"/>
        <v>4310455.6709922524</v>
      </c>
      <c r="K975" s="4" t="str">
        <f>IF(J975&gt;$K$5,"YES","")</f>
        <v>YES</v>
      </c>
    </row>
    <row r="976" spans="1:11" x14ac:dyDescent="0.2">
      <c r="A976" s="134">
        <f t="shared" si="101"/>
        <v>71133</v>
      </c>
      <c r="B976" s="123">
        <f t="shared" si="102"/>
        <v>2082963.6320110124</v>
      </c>
      <c r="C976" s="25">
        <f t="shared" si="100"/>
        <v>5490.699527117973</v>
      </c>
      <c r="D976" s="128">
        <f t="shared" si="103"/>
        <v>166009.24630903217</v>
      </c>
      <c r="E976" s="25">
        <f t="shared" si="100"/>
        <v>0</v>
      </c>
      <c r="F976" s="128">
        <f t="shared" si="104"/>
        <v>1033594.644758926</v>
      </c>
      <c r="G976" s="25">
        <f t="shared" si="100"/>
        <v>0</v>
      </c>
      <c r="H976" s="128">
        <f t="shared" si="105"/>
        <v>1033594.644758926</v>
      </c>
      <c r="I976" s="25">
        <f t="shared" si="100"/>
        <v>0</v>
      </c>
      <c r="J976" s="4">
        <f t="shared" si="106"/>
        <v>4316162.1678378964</v>
      </c>
      <c r="K976" s="4" t="str">
        <f>IF(J976&gt;$K$5,"YES","")</f>
        <v>YES</v>
      </c>
    </row>
    <row r="977" spans="1:11" x14ac:dyDescent="0.2">
      <c r="A977" s="134">
        <f t="shared" si="101"/>
        <v>71164</v>
      </c>
      <c r="B977" s="123">
        <f t="shared" si="102"/>
        <v>2088558.7542547074</v>
      </c>
      <c r="C977" s="25">
        <f t="shared" si="100"/>
        <v>5490.699527117973</v>
      </c>
      <c r="D977" s="128">
        <f t="shared" si="103"/>
        <v>166017.54677134764</v>
      </c>
      <c r="E977" s="25">
        <f t="shared" si="100"/>
        <v>0</v>
      </c>
      <c r="F977" s="128">
        <f t="shared" si="104"/>
        <v>1033646.3244911641</v>
      </c>
      <c r="G977" s="25">
        <f t="shared" si="100"/>
        <v>0</v>
      </c>
      <c r="H977" s="128">
        <f t="shared" si="105"/>
        <v>1033646.3244911641</v>
      </c>
      <c r="I977" s="25">
        <f t="shared" si="100"/>
        <v>0</v>
      </c>
      <c r="J977" s="4">
        <f t="shared" si="106"/>
        <v>4321868.950008383</v>
      </c>
      <c r="K977" s="4" t="str">
        <f>IF(J977&gt;$K$5,"YES","")</f>
        <v>YES</v>
      </c>
    </row>
    <row r="978" spans="1:11" x14ac:dyDescent="0.2">
      <c r="A978" s="134">
        <f t="shared" si="101"/>
        <v>71194</v>
      </c>
      <c r="B978" s="123">
        <f t="shared" si="102"/>
        <v>2094154.1562545146</v>
      </c>
      <c r="C978" s="25">
        <f t="shared" si="100"/>
        <v>5490.699527117973</v>
      </c>
      <c r="D978" s="128">
        <f t="shared" si="103"/>
        <v>166025.84764868623</v>
      </c>
      <c r="E978" s="25">
        <f t="shared" si="100"/>
        <v>0</v>
      </c>
      <c r="F978" s="128">
        <f t="shared" si="104"/>
        <v>1033698.0068073887</v>
      </c>
      <c r="G978" s="25">
        <f t="shared" si="100"/>
        <v>0</v>
      </c>
      <c r="H978" s="128">
        <f t="shared" si="105"/>
        <v>1033698.0068073887</v>
      </c>
      <c r="I978" s="25">
        <f t="shared" si="100"/>
        <v>0</v>
      </c>
      <c r="J978" s="4">
        <f t="shared" si="106"/>
        <v>4327576.0175179783</v>
      </c>
      <c r="K978" s="4" t="str">
        <f>IF(J978&gt;$K$5,"YES","")</f>
        <v>YES</v>
      </c>
    </row>
    <row r="979" spans="1:11" x14ac:dyDescent="0.2">
      <c r="A979" s="134">
        <f t="shared" si="101"/>
        <v>71225</v>
      </c>
      <c r="B979" s="123">
        <f t="shared" si="102"/>
        <v>2099749.8380244216</v>
      </c>
      <c r="C979" s="25">
        <f t="shared" si="100"/>
        <v>5655.4205129315133</v>
      </c>
      <c r="D979" s="128">
        <f t="shared" si="103"/>
        <v>166034.14894106868</v>
      </c>
      <c r="E979" s="25">
        <f t="shared" si="100"/>
        <v>0</v>
      </c>
      <c r="F979" s="128">
        <f t="shared" si="104"/>
        <v>1033749.6917077292</v>
      </c>
      <c r="G979" s="25">
        <f t="shared" si="100"/>
        <v>0</v>
      </c>
      <c r="H979" s="128">
        <f t="shared" si="105"/>
        <v>1033749.6917077292</v>
      </c>
      <c r="I979" s="25">
        <f t="shared" si="100"/>
        <v>0</v>
      </c>
      <c r="J979" s="4">
        <f t="shared" si="106"/>
        <v>4333283.3703809492</v>
      </c>
      <c r="K979" s="4" t="str">
        <f>IF(J979&gt;$K$5,"YES","")</f>
        <v>YES</v>
      </c>
    </row>
    <row r="980" spans="1:11" x14ac:dyDescent="0.2">
      <c r="A980" s="134">
        <f t="shared" si="101"/>
        <v>71256</v>
      </c>
      <c r="B980" s="123">
        <f t="shared" si="102"/>
        <v>2105510.5288002803</v>
      </c>
      <c r="C980" s="25">
        <f t="shared" si="100"/>
        <v>5655.4205129315133</v>
      </c>
      <c r="D980" s="128">
        <f t="shared" si="103"/>
        <v>166042.45064851575</v>
      </c>
      <c r="E980" s="25">
        <f t="shared" si="100"/>
        <v>0</v>
      </c>
      <c r="F980" s="128">
        <f t="shared" si="104"/>
        <v>1033801.3791923147</v>
      </c>
      <c r="G980" s="25">
        <f t="shared" si="100"/>
        <v>0</v>
      </c>
      <c r="H980" s="128">
        <f t="shared" si="105"/>
        <v>1033801.3791923147</v>
      </c>
      <c r="I980" s="25">
        <f t="shared" si="100"/>
        <v>0</v>
      </c>
      <c r="J980" s="4">
        <f t="shared" si="106"/>
        <v>4339155.7378334254</v>
      </c>
      <c r="K980" s="4" t="str">
        <f>IF(J980&gt;$K$5,"YES","")</f>
        <v>YES</v>
      </c>
    </row>
    <row r="981" spans="1:11" x14ac:dyDescent="0.2">
      <c r="A981" s="134">
        <f t="shared" si="101"/>
        <v>71284</v>
      </c>
      <c r="B981" s="123">
        <f t="shared" si="102"/>
        <v>2111271.5076106777</v>
      </c>
      <c r="C981" s="25">
        <f t="shared" si="100"/>
        <v>5655.4205129315133</v>
      </c>
      <c r="D981" s="128">
        <f t="shared" si="103"/>
        <v>166050.7527710482</v>
      </c>
      <c r="E981" s="25">
        <f t="shared" si="100"/>
        <v>2000</v>
      </c>
      <c r="F981" s="128">
        <f t="shared" si="104"/>
        <v>1033853.0692612744</v>
      </c>
      <c r="G981" s="25">
        <f t="shared" si="100"/>
        <v>52039.513120184623</v>
      </c>
      <c r="H981" s="128">
        <f t="shared" si="105"/>
        <v>1033853.0692612744</v>
      </c>
      <c r="I981" s="25">
        <f t="shared" si="100"/>
        <v>52039.513120184623</v>
      </c>
      <c r="J981" s="4">
        <f t="shared" si="106"/>
        <v>4345028.3989042751</v>
      </c>
      <c r="K981" s="4" t="str">
        <f>IF(J981&gt;$K$5,"YES","")</f>
        <v>YES</v>
      </c>
    </row>
    <row r="982" spans="1:11" x14ac:dyDescent="0.2">
      <c r="A982" s="134">
        <f t="shared" si="101"/>
        <v>71315</v>
      </c>
      <c r="B982" s="123">
        <f t="shared" si="102"/>
        <v>2117032.7744700154</v>
      </c>
      <c r="C982" s="25">
        <f t="shared" si="100"/>
        <v>5655.4205129315133</v>
      </c>
      <c r="D982" s="128">
        <f t="shared" si="103"/>
        <v>168059.15530868678</v>
      </c>
      <c r="E982" s="25">
        <f t="shared" si="100"/>
        <v>0</v>
      </c>
      <c r="F982" s="128">
        <f t="shared" si="104"/>
        <v>1085946.8770105781</v>
      </c>
      <c r="G982" s="25">
        <f t="shared" si="100"/>
        <v>0</v>
      </c>
      <c r="H982" s="128">
        <f t="shared" si="105"/>
        <v>1085946.8770105781</v>
      </c>
      <c r="I982" s="25">
        <f t="shared" si="100"/>
        <v>0</v>
      </c>
      <c r="J982" s="4">
        <f t="shared" si="106"/>
        <v>4456985.6837998582</v>
      </c>
      <c r="K982" s="4" t="str">
        <f>IF(J982&gt;$K$5,"YES","")</f>
        <v>YES</v>
      </c>
    </row>
    <row r="983" spans="1:11" x14ac:dyDescent="0.2">
      <c r="A983" s="134">
        <f t="shared" si="101"/>
        <v>71345</v>
      </c>
      <c r="B983" s="123">
        <f t="shared" si="102"/>
        <v>2122794.3293926963</v>
      </c>
      <c r="C983" s="25">
        <f t="shared" si="100"/>
        <v>5655.4205129315133</v>
      </c>
      <c r="D983" s="128">
        <f t="shared" si="103"/>
        <v>168067.55826645222</v>
      </c>
      <c r="E983" s="25">
        <f t="shared" si="100"/>
        <v>0</v>
      </c>
      <c r="F983" s="128">
        <f t="shared" si="104"/>
        <v>1086001.1743544287</v>
      </c>
      <c r="G983" s="25">
        <f t="shared" si="100"/>
        <v>0</v>
      </c>
      <c r="H983" s="128">
        <f t="shared" si="105"/>
        <v>1086001.1743544287</v>
      </c>
      <c r="I983" s="25">
        <f t="shared" si="100"/>
        <v>0</v>
      </c>
      <c r="J983" s="4">
        <f t="shared" si="106"/>
        <v>4462864.2363680052</v>
      </c>
      <c r="K983" s="4" t="str">
        <f>IF(J983&gt;$K$5,"YES","")</f>
        <v>YES</v>
      </c>
    </row>
    <row r="984" spans="1:11" x14ac:dyDescent="0.2">
      <c r="A984" s="134">
        <f t="shared" si="101"/>
        <v>71376</v>
      </c>
      <c r="B984" s="123">
        <f t="shared" si="102"/>
        <v>2128556.1723931232</v>
      </c>
      <c r="C984" s="25">
        <f t="shared" si="100"/>
        <v>5655.4205129315133</v>
      </c>
      <c r="D984" s="128">
        <f t="shared" si="103"/>
        <v>168075.96164436557</v>
      </c>
      <c r="E984" s="25">
        <f t="shared" si="100"/>
        <v>0</v>
      </c>
      <c r="F984" s="128">
        <f t="shared" si="104"/>
        <v>1086055.4744131465</v>
      </c>
      <c r="G984" s="25">
        <f t="shared" si="100"/>
        <v>0</v>
      </c>
      <c r="H984" s="128">
        <f t="shared" si="105"/>
        <v>1086055.4744131465</v>
      </c>
      <c r="I984" s="25">
        <f t="shared" si="100"/>
        <v>0</v>
      </c>
      <c r="J984" s="4">
        <f t="shared" si="106"/>
        <v>4468743.0828637816</v>
      </c>
      <c r="K984" s="4" t="str">
        <f>IF(J984&gt;$K$5,"YES","")</f>
        <v>YES</v>
      </c>
    </row>
    <row r="985" spans="1:11" x14ac:dyDescent="0.2">
      <c r="A985" s="134">
        <f t="shared" si="101"/>
        <v>71406</v>
      </c>
      <c r="B985" s="123">
        <f t="shared" si="102"/>
        <v>2134318.3034856999</v>
      </c>
      <c r="C985" s="25">
        <f t="shared" si="100"/>
        <v>5655.4205129315133</v>
      </c>
      <c r="D985" s="128">
        <f t="shared" si="103"/>
        <v>168084.3654424478</v>
      </c>
      <c r="E985" s="25">
        <f t="shared" si="100"/>
        <v>0</v>
      </c>
      <c r="F985" s="128">
        <f t="shared" si="104"/>
        <v>1086109.7771868673</v>
      </c>
      <c r="G985" s="25">
        <f t="shared" si="100"/>
        <v>0</v>
      </c>
      <c r="H985" s="128">
        <f t="shared" si="105"/>
        <v>1086109.7771868673</v>
      </c>
      <c r="I985" s="25">
        <f t="shared" si="100"/>
        <v>0</v>
      </c>
      <c r="J985" s="4">
        <f t="shared" si="106"/>
        <v>4474622.2233018819</v>
      </c>
      <c r="K985" s="4" t="str">
        <f>IF(J985&gt;$K$5,"YES","")</f>
        <v>YES</v>
      </c>
    </row>
    <row r="986" spans="1:11" x14ac:dyDescent="0.2">
      <c r="A986" s="134">
        <f t="shared" si="101"/>
        <v>71437</v>
      </c>
      <c r="B986" s="123">
        <f t="shared" si="102"/>
        <v>2140080.7226848314</v>
      </c>
      <c r="C986" s="25">
        <f t="shared" si="100"/>
        <v>5655.4205129315133</v>
      </c>
      <c r="D986" s="128">
        <f t="shared" si="103"/>
        <v>168092.76966071993</v>
      </c>
      <c r="E986" s="25">
        <f t="shared" si="100"/>
        <v>0</v>
      </c>
      <c r="F986" s="128">
        <f t="shared" si="104"/>
        <v>1086164.0826757269</v>
      </c>
      <c r="G986" s="25">
        <f t="shared" si="100"/>
        <v>0</v>
      </c>
      <c r="H986" s="128">
        <f t="shared" si="105"/>
        <v>1086164.0826757269</v>
      </c>
      <c r="I986" s="25">
        <f t="shared" si="100"/>
        <v>0</v>
      </c>
      <c r="J986" s="4">
        <f t="shared" si="106"/>
        <v>4480501.6576970052</v>
      </c>
      <c r="K986" s="4" t="str">
        <f>IF(J986&gt;$K$5,"YES","")</f>
        <v>YES</v>
      </c>
    </row>
    <row r="987" spans="1:11" x14ac:dyDescent="0.2">
      <c r="A987" s="134">
        <f t="shared" si="101"/>
        <v>71468</v>
      </c>
      <c r="B987" s="123">
        <f t="shared" si="102"/>
        <v>2145843.4300049227</v>
      </c>
      <c r="C987" s="25">
        <f t="shared" si="100"/>
        <v>5655.4205129315133</v>
      </c>
      <c r="D987" s="128">
        <f t="shared" si="103"/>
        <v>168101.17429920298</v>
      </c>
      <c r="E987" s="25">
        <f t="shared" si="100"/>
        <v>0</v>
      </c>
      <c r="F987" s="128">
        <f t="shared" si="104"/>
        <v>1086218.3908798608</v>
      </c>
      <c r="G987" s="25">
        <f t="shared" si="100"/>
        <v>0</v>
      </c>
      <c r="H987" s="128">
        <f t="shared" si="105"/>
        <v>1086218.3908798608</v>
      </c>
      <c r="I987" s="25">
        <f t="shared" si="100"/>
        <v>0</v>
      </c>
      <c r="J987" s="4">
        <f t="shared" si="106"/>
        <v>4486381.3860638477</v>
      </c>
      <c r="K987" s="4" t="str">
        <f>IF(J987&gt;$K$5,"YES","")</f>
        <v>YES</v>
      </c>
    </row>
    <row r="988" spans="1:11" x14ac:dyDescent="0.2">
      <c r="A988" s="134">
        <f t="shared" si="101"/>
        <v>71498</v>
      </c>
      <c r="B988" s="123">
        <f t="shared" si="102"/>
        <v>2151606.42546038</v>
      </c>
      <c r="C988" s="25">
        <f t="shared" si="100"/>
        <v>5655.4205129315133</v>
      </c>
      <c r="D988" s="128">
        <f t="shared" si="103"/>
        <v>168109.57935791794</v>
      </c>
      <c r="E988" s="25">
        <f t="shared" si="100"/>
        <v>0</v>
      </c>
      <c r="F988" s="128">
        <f t="shared" si="104"/>
        <v>1086272.701799405</v>
      </c>
      <c r="G988" s="25">
        <f t="shared" si="100"/>
        <v>0</v>
      </c>
      <c r="H988" s="128">
        <f t="shared" si="105"/>
        <v>1086272.701799405</v>
      </c>
      <c r="I988" s="25">
        <f t="shared" si="100"/>
        <v>0</v>
      </c>
      <c r="J988" s="4">
        <f t="shared" si="106"/>
        <v>4492261.4084171075</v>
      </c>
      <c r="K988" s="4" t="str">
        <f>IF(J988&gt;$K$5,"YES","")</f>
        <v>YES</v>
      </c>
    </row>
    <row r="989" spans="1:11" x14ac:dyDescent="0.2">
      <c r="A989" s="134">
        <f t="shared" si="101"/>
        <v>71529</v>
      </c>
      <c r="B989" s="123">
        <f t="shared" si="102"/>
        <v>2157369.7090656105</v>
      </c>
      <c r="C989" s="25">
        <f t="shared" si="100"/>
        <v>5655.4205129315133</v>
      </c>
      <c r="D989" s="128">
        <f t="shared" si="103"/>
        <v>168117.98483688585</v>
      </c>
      <c r="E989" s="25">
        <f t="shared" si="100"/>
        <v>0</v>
      </c>
      <c r="F989" s="128">
        <f t="shared" si="104"/>
        <v>1086327.0154344952</v>
      </c>
      <c r="G989" s="25">
        <f t="shared" si="100"/>
        <v>0</v>
      </c>
      <c r="H989" s="128">
        <f t="shared" si="105"/>
        <v>1086327.0154344952</v>
      </c>
      <c r="I989" s="25">
        <f t="shared" si="100"/>
        <v>0</v>
      </c>
      <c r="J989" s="4">
        <f t="shared" si="106"/>
        <v>4498141.7247714866</v>
      </c>
      <c r="K989" s="4" t="str">
        <f>IF(J989&gt;$K$5,"YES","")</f>
        <v>YES</v>
      </c>
    </row>
    <row r="990" spans="1:11" x14ac:dyDescent="0.2">
      <c r="A990" s="134">
        <f t="shared" si="101"/>
        <v>71559</v>
      </c>
      <c r="B990" s="123">
        <f t="shared" si="102"/>
        <v>2163133.2808350213</v>
      </c>
      <c r="C990" s="25">
        <f t="shared" si="100"/>
        <v>5655.4205129315133</v>
      </c>
      <c r="D990" s="128">
        <f t="shared" si="103"/>
        <v>168126.39073612771</v>
      </c>
      <c r="E990" s="25">
        <f t="shared" si="100"/>
        <v>0</v>
      </c>
      <c r="F990" s="128">
        <f t="shared" si="104"/>
        <v>1086381.331785267</v>
      </c>
      <c r="G990" s="25">
        <f t="shared" si="100"/>
        <v>0</v>
      </c>
      <c r="H990" s="128">
        <f t="shared" si="105"/>
        <v>1086381.331785267</v>
      </c>
      <c r="I990" s="25">
        <f t="shared" si="100"/>
        <v>0</v>
      </c>
      <c r="J990" s="4">
        <f t="shared" si="106"/>
        <v>4504022.335141683</v>
      </c>
      <c r="K990" s="4" t="str">
        <f>IF(J990&gt;$K$5,"YES","")</f>
        <v>YES</v>
      </c>
    </row>
    <row r="991" spans="1:11" x14ac:dyDescent="0.2">
      <c r="A991" s="134">
        <f t="shared" si="101"/>
        <v>71590</v>
      </c>
      <c r="B991" s="123">
        <f t="shared" si="102"/>
        <v>2168897.1407830203</v>
      </c>
      <c r="C991" s="25">
        <f t="shared" si="100"/>
        <v>5825.0831283194584</v>
      </c>
      <c r="D991" s="128">
        <f t="shared" si="103"/>
        <v>168134.79705566453</v>
      </c>
      <c r="E991" s="25">
        <f t="shared" si="100"/>
        <v>0</v>
      </c>
      <c r="F991" s="128">
        <f t="shared" si="104"/>
        <v>1086435.6508518565</v>
      </c>
      <c r="G991" s="25">
        <f t="shared" si="100"/>
        <v>0</v>
      </c>
      <c r="H991" s="128">
        <f t="shared" si="105"/>
        <v>1086435.6508518565</v>
      </c>
      <c r="I991" s="25">
        <f t="shared" si="100"/>
        <v>0</v>
      </c>
      <c r="J991" s="4">
        <f t="shared" si="106"/>
        <v>4509903.2395423977</v>
      </c>
      <c r="K991" s="4" t="str">
        <f>IF(J991&gt;$K$5,"YES","")</f>
        <v>YES</v>
      </c>
    </row>
    <row r="992" spans="1:11" x14ac:dyDescent="0.2">
      <c r="A992" s="134">
        <f t="shared" si="101"/>
        <v>71621</v>
      </c>
      <c r="B992" s="123">
        <f t="shared" si="102"/>
        <v>2174830.9600225356</v>
      </c>
      <c r="C992" s="25">
        <f t="shared" si="100"/>
        <v>5825.0831283194584</v>
      </c>
      <c r="D992" s="128">
        <f t="shared" si="103"/>
        <v>168143.20379551733</v>
      </c>
      <c r="E992" s="25">
        <f t="shared" si="100"/>
        <v>0</v>
      </c>
      <c r="F992" s="128">
        <f t="shared" si="104"/>
        <v>1086489.9726343991</v>
      </c>
      <c r="G992" s="25">
        <f t="shared" si="100"/>
        <v>0</v>
      </c>
      <c r="H992" s="128">
        <f t="shared" si="105"/>
        <v>1086489.9726343991</v>
      </c>
      <c r="I992" s="25">
        <f t="shared" si="100"/>
        <v>0</v>
      </c>
      <c r="J992" s="4">
        <f t="shared" si="106"/>
        <v>4515954.1090868516</v>
      </c>
      <c r="K992" s="4" t="str">
        <f>IF(J992&gt;$K$5,"YES","")</f>
        <v>YES</v>
      </c>
    </row>
    <row r="993" spans="1:11" x14ac:dyDescent="0.2">
      <c r="A993" s="134">
        <f t="shared" si="101"/>
        <v>71650</v>
      </c>
      <c r="B993" s="123">
        <f t="shared" si="102"/>
        <v>2180765.0759530128</v>
      </c>
      <c r="C993" s="25">
        <f t="shared" si="100"/>
        <v>5825.0831283194584</v>
      </c>
      <c r="D993" s="128">
        <f t="shared" si="103"/>
        <v>168151.61095570712</v>
      </c>
      <c r="E993" s="25">
        <f t="shared" si="100"/>
        <v>2000</v>
      </c>
      <c r="F993" s="128">
        <f t="shared" si="104"/>
        <v>1086544.2971330308</v>
      </c>
      <c r="G993" s="25">
        <f t="shared" si="100"/>
        <v>54641.488776193852</v>
      </c>
      <c r="H993" s="128">
        <f t="shared" si="105"/>
        <v>1086544.2971330308</v>
      </c>
      <c r="I993" s="25">
        <f t="shared" si="100"/>
        <v>54641.488776193852</v>
      </c>
      <c r="J993" s="4">
        <f t="shared" si="106"/>
        <v>4522005.2811747817</v>
      </c>
      <c r="K993" s="4" t="str">
        <f>IF(J993&gt;$K$5,"YES","")</f>
        <v>YES</v>
      </c>
    </row>
    <row r="994" spans="1:11" x14ac:dyDescent="0.2">
      <c r="A994" s="134">
        <f t="shared" si="101"/>
        <v>71681</v>
      </c>
      <c r="B994" s="123">
        <f t="shared" si="102"/>
        <v>2186699.4885892868</v>
      </c>
      <c r="C994" s="25">
        <f t="shared" si="100"/>
        <v>5825.0831283194584</v>
      </c>
      <c r="D994" s="128">
        <f t="shared" si="103"/>
        <v>170160.11853625491</v>
      </c>
      <c r="E994" s="25">
        <f t="shared" si="100"/>
        <v>0</v>
      </c>
      <c r="F994" s="128">
        <f t="shared" si="104"/>
        <v>1141242.8451985205</v>
      </c>
      <c r="G994" s="25">
        <f t="shared" si="100"/>
        <v>0</v>
      </c>
      <c r="H994" s="128">
        <f t="shared" si="105"/>
        <v>1141242.8451985205</v>
      </c>
      <c r="I994" s="25">
        <f t="shared" si="100"/>
        <v>0</v>
      </c>
      <c r="J994" s="4">
        <f t="shared" si="106"/>
        <v>4639345.2975225821</v>
      </c>
      <c r="K994" s="4" t="str">
        <f>IF(J994&gt;$K$5,"YES","")</f>
        <v>YES</v>
      </c>
    </row>
    <row r="995" spans="1:11" x14ac:dyDescent="0.2">
      <c r="A995" s="134">
        <f t="shared" si="101"/>
        <v>71711</v>
      </c>
      <c r="B995" s="123">
        <f t="shared" si="102"/>
        <v>2192634.1979461927</v>
      </c>
      <c r="C995" s="25">
        <f t="shared" si="100"/>
        <v>5825.0831283194584</v>
      </c>
      <c r="D995" s="128">
        <f t="shared" si="103"/>
        <v>170168.62654218174</v>
      </c>
      <c r="E995" s="25">
        <f t="shared" si="100"/>
        <v>0</v>
      </c>
      <c r="F995" s="128">
        <f t="shared" si="104"/>
        <v>1141299.9073407806</v>
      </c>
      <c r="G995" s="25">
        <f t="shared" si="100"/>
        <v>0</v>
      </c>
      <c r="H995" s="128">
        <f t="shared" si="105"/>
        <v>1141299.9073407806</v>
      </c>
      <c r="I995" s="25">
        <f t="shared" si="100"/>
        <v>0</v>
      </c>
      <c r="J995" s="4">
        <f t="shared" si="106"/>
        <v>4645402.6391699361</v>
      </c>
      <c r="K995" s="4" t="str">
        <f>IF(J995&gt;$K$5,"YES","")</f>
        <v>YES</v>
      </c>
    </row>
    <row r="996" spans="1:11" x14ac:dyDescent="0.2">
      <c r="A996" s="134">
        <f t="shared" si="101"/>
        <v>71742</v>
      </c>
      <c r="B996" s="123">
        <f t="shared" si="102"/>
        <v>2198569.2040385664</v>
      </c>
      <c r="C996" s="25">
        <f t="shared" si="100"/>
        <v>5825.0831283194584</v>
      </c>
      <c r="D996" s="128">
        <f t="shared" si="103"/>
        <v>170177.13497350886</v>
      </c>
      <c r="E996" s="25">
        <f t="shared" si="100"/>
        <v>0</v>
      </c>
      <c r="F996" s="128">
        <f t="shared" si="104"/>
        <v>1141356.9723361477</v>
      </c>
      <c r="G996" s="25">
        <f t="shared" si="100"/>
        <v>0</v>
      </c>
      <c r="H996" s="128">
        <f t="shared" si="105"/>
        <v>1141356.9723361477</v>
      </c>
      <c r="I996" s="25">
        <f t="shared" si="100"/>
        <v>0</v>
      </c>
      <c r="J996" s="4">
        <f t="shared" si="106"/>
        <v>4651460.283684371</v>
      </c>
      <c r="K996" s="4" t="str">
        <f>IF(J996&gt;$K$5,"YES","")</f>
        <v>YES</v>
      </c>
    </row>
    <row r="997" spans="1:11" x14ac:dyDescent="0.2">
      <c r="A997" s="134">
        <f t="shared" si="101"/>
        <v>71772</v>
      </c>
      <c r="B997" s="123">
        <f t="shared" si="102"/>
        <v>2204504.5068812445</v>
      </c>
      <c r="C997" s="25">
        <f t="shared" si="100"/>
        <v>5825.0831283194584</v>
      </c>
      <c r="D997" s="128">
        <f t="shared" si="103"/>
        <v>170185.64383025756</v>
      </c>
      <c r="E997" s="25">
        <f t="shared" si="100"/>
        <v>0</v>
      </c>
      <c r="F997" s="128">
        <f t="shared" si="104"/>
        <v>1141414.0401847647</v>
      </c>
      <c r="G997" s="25">
        <f t="shared" si="100"/>
        <v>0</v>
      </c>
      <c r="H997" s="128">
        <f t="shared" si="105"/>
        <v>1141414.0401847647</v>
      </c>
      <c r="I997" s="25">
        <f t="shared" si="100"/>
        <v>0</v>
      </c>
      <c r="J997" s="4">
        <f t="shared" si="106"/>
        <v>4657518.2310810313</v>
      </c>
      <c r="K997" s="4" t="str">
        <f>IF(J997&gt;$K$5,"YES","")</f>
        <v>YES</v>
      </c>
    </row>
    <row r="998" spans="1:11" x14ac:dyDescent="0.2">
      <c r="A998" s="134">
        <f t="shared" si="101"/>
        <v>71803</v>
      </c>
      <c r="B998" s="123">
        <f t="shared" si="102"/>
        <v>2210440.1064890646</v>
      </c>
      <c r="C998" s="25">
        <f t="shared" si="100"/>
        <v>5825.0831283194584</v>
      </c>
      <c r="D998" s="128">
        <f t="shared" si="103"/>
        <v>170194.15311244907</v>
      </c>
      <c r="E998" s="25">
        <f t="shared" si="100"/>
        <v>0</v>
      </c>
      <c r="F998" s="128">
        <f t="shared" si="104"/>
        <v>1141471.110886774</v>
      </c>
      <c r="G998" s="25">
        <f t="shared" si="100"/>
        <v>0</v>
      </c>
      <c r="H998" s="128">
        <f t="shared" si="105"/>
        <v>1141471.110886774</v>
      </c>
      <c r="I998" s="25">
        <f t="shared" si="100"/>
        <v>0</v>
      </c>
      <c r="J998" s="4">
        <f t="shared" si="106"/>
        <v>4663576.4813750619</v>
      </c>
      <c r="K998" s="4" t="str">
        <f>IF(J998&gt;$K$5,"YES","")</f>
        <v>YES</v>
      </c>
    </row>
    <row r="999" spans="1:11" x14ac:dyDescent="0.2">
      <c r="A999" s="134">
        <f t="shared" si="101"/>
        <v>71834</v>
      </c>
      <c r="B999" s="123">
        <f t="shared" si="102"/>
        <v>2216376.0028768652</v>
      </c>
      <c r="C999" s="25">
        <f t="shared" si="100"/>
        <v>5825.0831283194584</v>
      </c>
      <c r="D999" s="128">
        <f t="shared" si="103"/>
        <v>170202.66282010471</v>
      </c>
      <c r="E999" s="25">
        <f t="shared" si="100"/>
        <v>0</v>
      </c>
      <c r="F999" s="128">
        <f t="shared" si="104"/>
        <v>1141528.1844423185</v>
      </c>
      <c r="G999" s="25">
        <f t="shared" si="100"/>
        <v>0</v>
      </c>
      <c r="H999" s="128">
        <f t="shared" si="105"/>
        <v>1141528.1844423185</v>
      </c>
      <c r="I999" s="25">
        <f t="shared" si="100"/>
        <v>0</v>
      </c>
      <c r="J999" s="4">
        <f t="shared" si="106"/>
        <v>4669635.0345816072</v>
      </c>
      <c r="K999" s="4" t="str">
        <f>IF(J999&gt;$K$5,"YES","")</f>
        <v>YES</v>
      </c>
    </row>
    <row r="1000" spans="1:11" x14ac:dyDescent="0.2">
      <c r="A1000" s="134">
        <f t="shared" si="101"/>
        <v>71864</v>
      </c>
      <c r="B1000" s="123">
        <f t="shared" si="102"/>
        <v>2222312.1960594854</v>
      </c>
      <c r="C1000" s="25">
        <f t="shared" si="100"/>
        <v>5825.0831283194584</v>
      </c>
      <c r="D1000" s="128">
        <f t="shared" si="103"/>
        <v>170211.17295324572</v>
      </c>
      <c r="E1000" s="25">
        <f t="shared" si="100"/>
        <v>0</v>
      </c>
      <c r="F1000" s="128">
        <f t="shared" si="104"/>
        <v>1141585.2608515408</v>
      </c>
      <c r="G1000" s="25">
        <f t="shared" si="100"/>
        <v>0</v>
      </c>
      <c r="H1000" s="128">
        <f t="shared" si="105"/>
        <v>1141585.2608515408</v>
      </c>
      <c r="I1000" s="25">
        <f t="shared" si="100"/>
        <v>0</v>
      </c>
      <c r="J1000" s="4">
        <f t="shared" si="106"/>
        <v>4675693.8907158123</v>
      </c>
      <c r="K1000" s="4" t="str">
        <f>IF(J1000&gt;$K$5,"YES","")</f>
        <v>YES</v>
      </c>
    </row>
  </sheetData>
  <mergeCells count="4">
    <mergeCell ref="B1:C1"/>
    <mergeCell ref="D1:E1"/>
    <mergeCell ref="F1:G1"/>
    <mergeCell ref="H1:I1"/>
  </mergeCells>
  <phoneticPr fontId="0" type="noConversion"/>
  <pageMargins left="0.75" right="0.75" top="1" bottom="1" header="0.5" footer="0.5"/>
  <pageSetup scale="70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List!$A$1:$A$2</xm:f>
          </x14:formula1>
          <xm:sqref>C5 E5 G5 I5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 x14ac:dyDescent="0.2"/>
  <sheetData>
    <row r="1" spans="1:1" x14ac:dyDescent="0.2">
      <c r="A1" s="112" t="s">
        <v>2</v>
      </c>
    </row>
    <row r="2" spans="1:1" x14ac:dyDescent="0.2">
      <c r="A2" s="11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13b</vt:lpstr>
      <vt:lpstr>401K</vt:lpstr>
      <vt:lpstr>List</vt:lpstr>
    </vt:vector>
  </TitlesOfParts>
  <Company>Erwinlabs.com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CWE</dc:creator>
  <cp:lastModifiedBy>Admin</cp:lastModifiedBy>
  <cp:lastPrinted>2013-03-06T16:20:22Z</cp:lastPrinted>
  <dcterms:created xsi:type="dcterms:W3CDTF">1996-10-14T23:33:28Z</dcterms:created>
  <dcterms:modified xsi:type="dcterms:W3CDTF">2014-05-12T03:10:09Z</dcterms:modified>
</cp:coreProperties>
</file>